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850"/>
  </bookViews>
  <sheets>
    <sheet name="Informace o odběru" sheetId="1" r:id="rId1"/>
    <sheet name="Vstupy hybridů" sheetId="11" r:id="rId2"/>
    <sheet name="Konstanty výpočtů" sheetId="12" state="hidden" r:id="rId3"/>
    <sheet name="Konstanty výpočtu NEL" sheetId="10" state="hidden" r:id="rId4"/>
    <sheet name="Výpočty" sheetId="3" state="hidden" r:id="rId5"/>
    <sheet name="Průměry hybridů" sheetId="8" state="hidden" r:id="rId6"/>
    <sheet name="Srovnání hybridů" sheetId="4" r:id="rId7"/>
    <sheet name="Prumery produkce mléka" sheetId="6" state="hidden" r:id="rId8"/>
    <sheet name="Obsah sušiny a škrobu" sheetId="7" r:id="rId9"/>
    <sheet name="Produkce mléka" sheetId="5" r:id="rId10"/>
  </sheets>
  <calcPr calcId="145621"/>
</workbook>
</file>

<file path=xl/calcChain.xml><?xml version="1.0" encoding="utf-8"?>
<calcChain xmlns="http://schemas.openxmlformats.org/spreadsheetml/2006/main">
  <c r="D4" i="4" l="1"/>
  <c r="A1" i="11"/>
  <c r="A1" i="3" s="1"/>
  <c r="L4" i="8"/>
  <c r="L4" i="4" s="1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E7" i="3"/>
  <c r="F7" i="3"/>
  <c r="J7" i="3"/>
  <c r="I7" i="3" s="1"/>
  <c r="K7" i="3"/>
  <c r="M7" i="3"/>
  <c r="L7" i="3" s="1"/>
  <c r="O7" i="3"/>
  <c r="N7" i="3" s="1"/>
  <c r="P7" i="3"/>
  <c r="E8" i="3"/>
  <c r="F8" i="3"/>
  <c r="J8" i="3"/>
  <c r="I8" i="3" s="1"/>
  <c r="K8" i="3"/>
  <c r="M8" i="3"/>
  <c r="L8" i="3" s="1"/>
  <c r="O8" i="3"/>
  <c r="N8" i="3" s="1"/>
  <c r="P8" i="3"/>
  <c r="E9" i="3"/>
  <c r="F9" i="3"/>
  <c r="J9" i="3"/>
  <c r="I9" i="3" s="1"/>
  <c r="K9" i="3"/>
  <c r="M9" i="3"/>
  <c r="L9" i="3" s="1"/>
  <c r="O9" i="3"/>
  <c r="P9" i="3"/>
  <c r="E10" i="3"/>
  <c r="F10" i="3"/>
  <c r="J10" i="3"/>
  <c r="I10" i="3" s="1"/>
  <c r="K10" i="3"/>
  <c r="M10" i="3"/>
  <c r="L10" i="3" s="1"/>
  <c r="O10" i="3"/>
  <c r="N10" i="3" s="1"/>
  <c r="P10" i="3"/>
  <c r="E11" i="3"/>
  <c r="F11" i="3"/>
  <c r="J11" i="3"/>
  <c r="I11" i="3" s="1"/>
  <c r="K11" i="3"/>
  <c r="M11" i="3"/>
  <c r="O11" i="3"/>
  <c r="N11" i="3" s="1"/>
  <c r="P11" i="3"/>
  <c r="E12" i="3"/>
  <c r="F12" i="3"/>
  <c r="J12" i="3"/>
  <c r="I12" i="3" s="1"/>
  <c r="K12" i="3"/>
  <c r="M12" i="3"/>
  <c r="O12" i="3"/>
  <c r="N12" i="3" s="1"/>
  <c r="P12" i="3"/>
  <c r="E13" i="3"/>
  <c r="F13" i="3"/>
  <c r="J13" i="3"/>
  <c r="I13" i="3" s="1"/>
  <c r="K13" i="3"/>
  <c r="M13" i="3"/>
  <c r="L13" i="3" s="1"/>
  <c r="O13" i="3"/>
  <c r="N13" i="3" s="1"/>
  <c r="P13" i="3"/>
  <c r="E14" i="3"/>
  <c r="F14" i="3"/>
  <c r="J14" i="3"/>
  <c r="I14" i="3" s="1"/>
  <c r="K14" i="3"/>
  <c r="M14" i="3"/>
  <c r="L14" i="3" s="1"/>
  <c r="O14" i="3"/>
  <c r="N14" i="3" s="1"/>
  <c r="P14" i="3"/>
  <c r="E15" i="3"/>
  <c r="F15" i="3"/>
  <c r="J15" i="3"/>
  <c r="I15" i="3" s="1"/>
  <c r="K15" i="3"/>
  <c r="M15" i="3"/>
  <c r="O15" i="3"/>
  <c r="N15" i="3" s="1"/>
  <c r="P15" i="3"/>
  <c r="E16" i="3"/>
  <c r="F16" i="3"/>
  <c r="J16" i="3"/>
  <c r="I16" i="3" s="1"/>
  <c r="K16" i="3"/>
  <c r="M16" i="3"/>
  <c r="L16" i="3" s="1"/>
  <c r="O16" i="3"/>
  <c r="N16" i="3" s="1"/>
  <c r="P16" i="3"/>
  <c r="E17" i="3"/>
  <c r="F17" i="3"/>
  <c r="J17" i="3"/>
  <c r="I17" i="3" s="1"/>
  <c r="K17" i="3"/>
  <c r="M17" i="3"/>
  <c r="L17" i="3" s="1"/>
  <c r="O17" i="3"/>
  <c r="P17" i="3"/>
  <c r="E18" i="3"/>
  <c r="F18" i="3"/>
  <c r="J18" i="3"/>
  <c r="I18" i="3" s="1"/>
  <c r="K18" i="3"/>
  <c r="M18" i="3"/>
  <c r="L18" i="3" s="1"/>
  <c r="O18" i="3"/>
  <c r="P18" i="3"/>
  <c r="E19" i="3"/>
  <c r="F19" i="3"/>
  <c r="J19" i="3"/>
  <c r="I19" i="3" s="1"/>
  <c r="K19" i="3"/>
  <c r="M19" i="3"/>
  <c r="L19" i="3" s="1"/>
  <c r="O19" i="3"/>
  <c r="N19" i="3" s="1"/>
  <c r="P19" i="3"/>
  <c r="E20" i="3"/>
  <c r="F20" i="3"/>
  <c r="J20" i="3"/>
  <c r="I20" i="3" s="1"/>
  <c r="K20" i="3"/>
  <c r="M20" i="3"/>
  <c r="L20" i="3" s="1"/>
  <c r="O20" i="3"/>
  <c r="N20" i="3" s="1"/>
  <c r="P20" i="3"/>
  <c r="E21" i="3"/>
  <c r="F21" i="3"/>
  <c r="J21" i="3"/>
  <c r="I21" i="3" s="1"/>
  <c r="K21" i="3"/>
  <c r="M21" i="3"/>
  <c r="O21" i="3"/>
  <c r="N21" i="3" s="1"/>
  <c r="P21" i="3"/>
  <c r="E22" i="3"/>
  <c r="F22" i="3"/>
  <c r="J22" i="3"/>
  <c r="K22" i="3"/>
  <c r="M22" i="3"/>
  <c r="L22" i="3" s="1"/>
  <c r="O22" i="3"/>
  <c r="N22" i="3" s="1"/>
  <c r="P22" i="3"/>
  <c r="E23" i="3"/>
  <c r="F23" i="3"/>
  <c r="J23" i="3"/>
  <c r="I23" i="3" s="1"/>
  <c r="K23" i="3"/>
  <c r="M23" i="3"/>
  <c r="L23" i="3" s="1"/>
  <c r="O23" i="3"/>
  <c r="N23" i="3" s="1"/>
  <c r="P23" i="3"/>
  <c r="E24" i="3"/>
  <c r="F24" i="3"/>
  <c r="J24" i="3"/>
  <c r="I24" i="3" s="1"/>
  <c r="K24" i="3"/>
  <c r="M24" i="3"/>
  <c r="L24" i="3" s="1"/>
  <c r="O24" i="3"/>
  <c r="N24" i="3" s="1"/>
  <c r="P24" i="3"/>
  <c r="E25" i="3"/>
  <c r="F25" i="3"/>
  <c r="J25" i="3"/>
  <c r="I25" i="3" s="1"/>
  <c r="K25" i="3"/>
  <c r="M25" i="3"/>
  <c r="L25" i="3" s="1"/>
  <c r="O25" i="3"/>
  <c r="P25" i="3"/>
  <c r="E26" i="3"/>
  <c r="F26" i="3"/>
  <c r="J26" i="3"/>
  <c r="I26" i="3" s="1"/>
  <c r="K26" i="3"/>
  <c r="M26" i="3"/>
  <c r="L26" i="3" s="1"/>
  <c r="O26" i="3"/>
  <c r="N26" i="3" s="1"/>
  <c r="P26" i="3"/>
  <c r="E27" i="3"/>
  <c r="F27" i="3"/>
  <c r="J27" i="3"/>
  <c r="I27" i="3" s="1"/>
  <c r="K27" i="3"/>
  <c r="M27" i="3"/>
  <c r="L27" i="3" s="1"/>
  <c r="O27" i="3"/>
  <c r="P27" i="3"/>
  <c r="E28" i="3"/>
  <c r="F28" i="3"/>
  <c r="J28" i="3"/>
  <c r="I28" i="3" s="1"/>
  <c r="K28" i="3"/>
  <c r="M28" i="3"/>
  <c r="L28" i="3" s="1"/>
  <c r="O28" i="3"/>
  <c r="N28" i="3" s="1"/>
  <c r="P28" i="3"/>
  <c r="E29" i="3"/>
  <c r="F29" i="3"/>
  <c r="J29" i="3"/>
  <c r="I29" i="3" s="1"/>
  <c r="K29" i="3"/>
  <c r="M29" i="3"/>
  <c r="L29" i="3" s="1"/>
  <c r="O29" i="3"/>
  <c r="N29" i="3" s="1"/>
  <c r="P29" i="3"/>
  <c r="E30" i="3"/>
  <c r="F30" i="3"/>
  <c r="J30" i="3"/>
  <c r="I30" i="3" s="1"/>
  <c r="K30" i="3"/>
  <c r="M30" i="3"/>
  <c r="L30" i="3" s="1"/>
  <c r="O30" i="3"/>
  <c r="N30" i="3" s="1"/>
  <c r="P30" i="3"/>
  <c r="E31" i="3"/>
  <c r="F31" i="3"/>
  <c r="J31" i="3"/>
  <c r="I31" i="3" s="1"/>
  <c r="K31" i="3"/>
  <c r="M31" i="3"/>
  <c r="L31" i="3" s="1"/>
  <c r="O31" i="3"/>
  <c r="N31" i="3" s="1"/>
  <c r="P31" i="3"/>
  <c r="E32" i="3"/>
  <c r="D32" i="3" s="1"/>
  <c r="F32" i="3"/>
  <c r="J32" i="3"/>
  <c r="I32" i="3" s="1"/>
  <c r="K32" i="3"/>
  <c r="M32" i="3"/>
  <c r="L32" i="3" s="1"/>
  <c r="O32" i="3"/>
  <c r="N32" i="3" s="1"/>
  <c r="P32" i="3"/>
  <c r="E33" i="3"/>
  <c r="D33" i="3" s="1"/>
  <c r="F33" i="3"/>
  <c r="J33" i="3"/>
  <c r="I33" i="3" s="1"/>
  <c r="K33" i="3"/>
  <c r="M33" i="3"/>
  <c r="L33" i="3" s="1"/>
  <c r="O33" i="3"/>
  <c r="N33" i="3" s="1"/>
  <c r="P33" i="3"/>
  <c r="E34" i="3"/>
  <c r="F34" i="3"/>
  <c r="J34" i="3"/>
  <c r="I34" i="3" s="1"/>
  <c r="K34" i="3"/>
  <c r="M34" i="3"/>
  <c r="L34" i="3" s="1"/>
  <c r="O34" i="3"/>
  <c r="N34" i="3" s="1"/>
  <c r="P34" i="3"/>
  <c r="E35" i="3"/>
  <c r="F35" i="3"/>
  <c r="J35" i="3"/>
  <c r="I35" i="3" s="1"/>
  <c r="K35" i="3"/>
  <c r="M35" i="3"/>
  <c r="L35" i="3" s="1"/>
  <c r="O35" i="3"/>
  <c r="N35" i="3" s="1"/>
  <c r="P35" i="3"/>
  <c r="E36" i="3"/>
  <c r="F36" i="3"/>
  <c r="J36" i="3"/>
  <c r="I36" i="3" s="1"/>
  <c r="K36" i="3"/>
  <c r="M36" i="3"/>
  <c r="L36" i="3" s="1"/>
  <c r="O36" i="3"/>
  <c r="P36" i="3"/>
  <c r="E37" i="3"/>
  <c r="F37" i="3"/>
  <c r="J37" i="3"/>
  <c r="I37" i="3" s="1"/>
  <c r="K37" i="3"/>
  <c r="M37" i="3"/>
  <c r="L37" i="3" s="1"/>
  <c r="O37" i="3"/>
  <c r="N37" i="3" s="1"/>
  <c r="P37" i="3"/>
  <c r="E38" i="3"/>
  <c r="F38" i="3"/>
  <c r="J38" i="3"/>
  <c r="I38" i="3" s="1"/>
  <c r="K38" i="3"/>
  <c r="M38" i="3"/>
  <c r="L38" i="3" s="1"/>
  <c r="O38" i="3"/>
  <c r="N38" i="3" s="1"/>
  <c r="P38" i="3"/>
  <c r="E39" i="3"/>
  <c r="F39" i="3"/>
  <c r="J39" i="3"/>
  <c r="I39" i="3" s="1"/>
  <c r="K39" i="3"/>
  <c r="M39" i="3"/>
  <c r="L39" i="3" s="1"/>
  <c r="O39" i="3"/>
  <c r="N39" i="3" s="1"/>
  <c r="P39" i="3"/>
  <c r="E40" i="3"/>
  <c r="D40" i="3" s="1"/>
  <c r="F40" i="3"/>
  <c r="J40" i="3"/>
  <c r="I40" i="3" s="1"/>
  <c r="K40" i="3"/>
  <c r="M40" i="3"/>
  <c r="L40" i="3" s="1"/>
  <c r="O40" i="3"/>
  <c r="N40" i="3" s="1"/>
  <c r="P40" i="3"/>
  <c r="E41" i="3"/>
  <c r="F41" i="3"/>
  <c r="J41" i="3"/>
  <c r="I41" i="3" s="1"/>
  <c r="K41" i="3"/>
  <c r="M41" i="3"/>
  <c r="L41" i="3" s="1"/>
  <c r="O41" i="3"/>
  <c r="P41" i="3"/>
  <c r="E42" i="3"/>
  <c r="F42" i="3"/>
  <c r="J42" i="3"/>
  <c r="I42" i="3" s="1"/>
  <c r="K42" i="3"/>
  <c r="M42" i="3"/>
  <c r="L42" i="3" s="1"/>
  <c r="O42" i="3"/>
  <c r="P42" i="3"/>
  <c r="E43" i="3"/>
  <c r="F43" i="3"/>
  <c r="J43" i="3"/>
  <c r="I43" i="3" s="1"/>
  <c r="K43" i="3"/>
  <c r="M43" i="3"/>
  <c r="L43" i="3" s="1"/>
  <c r="O43" i="3"/>
  <c r="N43" i="3" s="1"/>
  <c r="P43" i="3"/>
  <c r="E44" i="3"/>
  <c r="F44" i="3"/>
  <c r="J44" i="3"/>
  <c r="I44" i="3" s="1"/>
  <c r="K44" i="3"/>
  <c r="M44" i="3"/>
  <c r="L44" i="3" s="1"/>
  <c r="O44" i="3"/>
  <c r="N44" i="3" s="1"/>
  <c r="P44" i="3"/>
  <c r="E45" i="3"/>
  <c r="F45" i="3"/>
  <c r="J45" i="3"/>
  <c r="I45" i="3" s="1"/>
  <c r="K45" i="3"/>
  <c r="M45" i="3"/>
  <c r="O45" i="3"/>
  <c r="N45" i="3" s="1"/>
  <c r="P45" i="3"/>
  <c r="E46" i="3"/>
  <c r="F46" i="3"/>
  <c r="J46" i="3"/>
  <c r="I46" i="3" s="1"/>
  <c r="K46" i="3"/>
  <c r="M46" i="3"/>
  <c r="L46" i="3" s="1"/>
  <c r="O46" i="3"/>
  <c r="N46" i="3" s="1"/>
  <c r="P46" i="3"/>
  <c r="E47" i="3"/>
  <c r="F47" i="3"/>
  <c r="J47" i="3"/>
  <c r="I47" i="3" s="1"/>
  <c r="K47" i="3"/>
  <c r="M47" i="3"/>
  <c r="L47" i="3" s="1"/>
  <c r="O47" i="3"/>
  <c r="N47" i="3" s="1"/>
  <c r="P47" i="3"/>
  <c r="E48" i="3"/>
  <c r="F48" i="3"/>
  <c r="J48" i="3"/>
  <c r="I48" i="3" s="1"/>
  <c r="K48" i="3"/>
  <c r="M48" i="3"/>
  <c r="L48" i="3" s="1"/>
  <c r="O48" i="3"/>
  <c r="P48" i="3"/>
  <c r="E49" i="3"/>
  <c r="F49" i="3"/>
  <c r="J49" i="3"/>
  <c r="I49" i="3" s="1"/>
  <c r="K49" i="3"/>
  <c r="M49" i="3"/>
  <c r="L49" i="3" s="1"/>
  <c r="O49" i="3"/>
  <c r="N49" i="3" s="1"/>
  <c r="P49" i="3"/>
  <c r="E50" i="3"/>
  <c r="F50" i="3"/>
  <c r="J50" i="3"/>
  <c r="I50" i="3" s="1"/>
  <c r="K50" i="3"/>
  <c r="M50" i="3"/>
  <c r="O50" i="3"/>
  <c r="N50" i="3" s="1"/>
  <c r="P50" i="3"/>
  <c r="E51" i="3"/>
  <c r="F51" i="3"/>
  <c r="J51" i="3"/>
  <c r="I51" i="3" s="1"/>
  <c r="K51" i="3"/>
  <c r="M51" i="3"/>
  <c r="L51" i="3" s="1"/>
  <c r="O51" i="3"/>
  <c r="N51" i="3" s="1"/>
  <c r="P51" i="3"/>
  <c r="E52" i="3"/>
  <c r="F52" i="3"/>
  <c r="J52" i="3"/>
  <c r="I52" i="3" s="1"/>
  <c r="K52" i="3"/>
  <c r="M52" i="3"/>
  <c r="L52" i="3" s="1"/>
  <c r="O52" i="3"/>
  <c r="N52" i="3" s="1"/>
  <c r="P52" i="3"/>
  <c r="E53" i="3"/>
  <c r="F53" i="3"/>
  <c r="J53" i="3"/>
  <c r="I53" i="3" s="1"/>
  <c r="K53" i="3"/>
  <c r="M53" i="3"/>
  <c r="L53" i="3" s="1"/>
  <c r="O53" i="3"/>
  <c r="N53" i="3" s="1"/>
  <c r="P53" i="3"/>
  <c r="E54" i="3"/>
  <c r="F54" i="3"/>
  <c r="J54" i="3"/>
  <c r="I54" i="3" s="1"/>
  <c r="K54" i="3"/>
  <c r="M54" i="3"/>
  <c r="L54" i="3" s="1"/>
  <c r="O54" i="3"/>
  <c r="P54" i="3"/>
  <c r="E55" i="3"/>
  <c r="F55" i="3"/>
  <c r="J55" i="3"/>
  <c r="I55" i="3" s="1"/>
  <c r="K55" i="3"/>
  <c r="M55" i="3"/>
  <c r="O55" i="3"/>
  <c r="N55" i="3" s="1"/>
  <c r="P55" i="3"/>
  <c r="E56" i="3"/>
  <c r="F56" i="3"/>
  <c r="J56" i="3"/>
  <c r="I56" i="3" s="1"/>
  <c r="K56" i="3"/>
  <c r="M56" i="3"/>
  <c r="L56" i="3" s="1"/>
  <c r="O56" i="3"/>
  <c r="N56" i="3" s="1"/>
  <c r="P56" i="3"/>
  <c r="E57" i="3"/>
  <c r="F57" i="3"/>
  <c r="J57" i="3"/>
  <c r="I57" i="3" s="1"/>
  <c r="K57" i="3"/>
  <c r="M57" i="3"/>
  <c r="O57" i="3"/>
  <c r="N57" i="3" s="1"/>
  <c r="P57" i="3"/>
  <c r="E58" i="3"/>
  <c r="F58" i="3"/>
  <c r="J58" i="3"/>
  <c r="I58" i="3" s="1"/>
  <c r="K58" i="3"/>
  <c r="M58" i="3"/>
  <c r="L58" i="3" s="1"/>
  <c r="O58" i="3"/>
  <c r="N58" i="3" s="1"/>
  <c r="P58" i="3"/>
  <c r="E59" i="3"/>
  <c r="F59" i="3"/>
  <c r="J59" i="3"/>
  <c r="I59" i="3" s="1"/>
  <c r="K59" i="3"/>
  <c r="M59" i="3"/>
  <c r="L59" i="3" s="1"/>
  <c r="O59" i="3"/>
  <c r="N59" i="3" s="1"/>
  <c r="P59" i="3"/>
  <c r="E60" i="3"/>
  <c r="F60" i="3"/>
  <c r="J60" i="3"/>
  <c r="I60" i="3" s="1"/>
  <c r="K60" i="3"/>
  <c r="M60" i="3"/>
  <c r="L60" i="3" s="1"/>
  <c r="O60" i="3"/>
  <c r="N60" i="3" s="1"/>
  <c r="P60" i="3"/>
  <c r="E61" i="3"/>
  <c r="F61" i="3"/>
  <c r="J61" i="3"/>
  <c r="D24" i="8" s="1"/>
  <c r="D24" i="4" s="1"/>
  <c r="K61" i="3"/>
  <c r="M61" i="3"/>
  <c r="L61" i="3" s="1"/>
  <c r="O61" i="3"/>
  <c r="P61" i="3"/>
  <c r="E62" i="3"/>
  <c r="F62" i="3"/>
  <c r="J62" i="3"/>
  <c r="I62" i="3" s="1"/>
  <c r="K62" i="3"/>
  <c r="M62" i="3"/>
  <c r="L62" i="3" s="1"/>
  <c r="O62" i="3"/>
  <c r="N62" i="3" s="1"/>
  <c r="P62" i="3"/>
  <c r="E63" i="3"/>
  <c r="F63" i="3"/>
  <c r="J63" i="3"/>
  <c r="I63" i="3" s="1"/>
  <c r="K63" i="3"/>
  <c r="M63" i="3"/>
  <c r="O63" i="3"/>
  <c r="N63" i="3" s="1"/>
  <c r="P63" i="3"/>
  <c r="E64" i="3"/>
  <c r="F64" i="3"/>
  <c r="J64" i="3"/>
  <c r="I64" i="3" s="1"/>
  <c r="K64" i="3"/>
  <c r="M64" i="3"/>
  <c r="L64" i="3" s="1"/>
  <c r="O64" i="3"/>
  <c r="N64" i="3" s="1"/>
  <c r="P64" i="3"/>
  <c r="E65" i="3"/>
  <c r="F65" i="3"/>
  <c r="J65" i="3"/>
  <c r="I65" i="3" s="1"/>
  <c r="K65" i="3"/>
  <c r="M65" i="3"/>
  <c r="L65" i="3" s="1"/>
  <c r="O65" i="3"/>
  <c r="P65" i="3"/>
  <c r="P6" i="3"/>
  <c r="K6" i="3"/>
  <c r="J6" i="3"/>
  <c r="O6" i="3"/>
  <c r="N6" i="3" s="1"/>
  <c r="M6" i="3"/>
  <c r="F6" i="3"/>
  <c r="E6" i="3"/>
  <c r="A25" i="8"/>
  <c r="A25" i="4" s="1"/>
  <c r="A24" i="8"/>
  <c r="A24" i="4" s="1"/>
  <c r="A23" i="8"/>
  <c r="A23" i="4" s="1"/>
  <c r="A22" i="8"/>
  <c r="A22" i="4" s="1"/>
  <c r="A21" i="8"/>
  <c r="A21" i="4" s="1"/>
  <c r="A20" i="8"/>
  <c r="A20" i="4" s="1"/>
  <c r="A19" i="8"/>
  <c r="A19" i="4" s="1"/>
  <c r="A18" i="8"/>
  <c r="A18" i="4" s="1"/>
  <c r="A17" i="8"/>
  <c r="A17" i="4" s="1"/>
  <c r="A16" i="8"/>
  <c r="A16" i="4" s="1"/>
  <c r="A15" i="8"/>
  <c r="A15" i="4" s="1"/>
  <c r="A14" i="8"/>
  <c r="A14" i="4" s="1"/>
  <c r="A13" i="8"/>
  <c r="A13" i="4" s="1"/>
  <c r="A12" i="8"/>
  <c r="A12" i="4" s="1"/>
  <c r="A11" i="8"/>
  <c r="A11" i="4" s="1"/>
  <c r="A10" i="8"/>
  <c r="A10" i="4" s="1"/>
  <c r="A9" i="8"/>
  <c r="A9" i="4" s="1"/>
  <c r="A8" i="8"/>
  <c r="A8" i="4" s="1"/>
  <c r="A7" i="8"/>
  <c r="A7" i="4" s="1"/>
  <c r="A6" i="8"/>
  <c r="A6" i="4" s="1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A63" i="3"/>
  <c r="A60" i="3"/>
  <c r="A57" i="3"/>
  <c r="A54" i="3"/>
  <c r="A51" i="3"/>
  <c r="A48" i="3"/>
  <c r="A45" i="3"/>
  <c r="A42" i="3"/>
  <c r="A39" i="3"/>
  <c r="A36" i="3"/>
  <c r="A33" i="3"/>
  <c r="A30" i="3"/>
  <c r="A27" i="3"/>
  <c r="A24" i="3"/>
  <c r="A21" i="3"/>
  <c r="A18" i="3"/>
  <c r="A15" i="3"/>
  <c r="A12" i="3"/>
  <c r="A9" i="3"/>
  <c r="A6" i="3"/>
  <c r="C6" i="3"/>
  <c r="L10" i="10"/>
  <c r="N61" i="3"/>
  <c r="D54" i="3" l="1"/>
  <c r="Q52" i="3"/>
  <c r="D11" i="8"/>
  <c r="D11" i="4" s="1"/>
  <c r="G9" i="8"/>
  <c r="G9" i="4" s="1"/>
  <c r="D12" i="3"/>
  <c r="I61" i="3"/>
  <c r="J23" i="8"/>
  <c r="J23" i="4" s="1"/>
  <c r="E22" i="8"/>
  <c r="E22" i="4" s="1"/>
  <c r="E21" i="8"/>
  <c r="E21" i="4" s="1"/>
  <c r="H19" i="8"/>
  <c r="H19" i="4" s="1"/>
  <c r="B16" i="8"/>
  <c r="B16" i="4" s="1"/>
  <c r="D15" i="8"/>
  <c r="D15" i="4" s="1"/>
  <c r="D21" i="8"/>
  <c r="D21" i="4" s="1"/>
  <c r="Q51" i="3"/>
  <c r="J9" i="8"/>
  <c r="J9" i="4" s="1"/>
  <c r="B8" i="8"/>
  <c r="B8" i="4" s="1"/>
  <c r="B7" i="8"/>
  <c r="B7" i="4" s="1"/>
  <c r="I22" i="3"/>
  <c r="G22" i="3" s="1"/>
  <c r="H22" i="3" s="1"/>
  <c r="V22" i="3" s="1"/>
  <c r="E9" i="8"/>
  <c r="E9" i="4" s="1"/>
  <c r="D6" i="8"/>
  <c r="D6" i="4" s="1"/>
  <c r="I6" i="3"/>
  <c r="L63" i="3"/>
  <c r="G63" i="3" s="1"/>
  <c r="J6" i="8"/>
  <c r="J6" i="4" s="1"/>
  <c r="D55" i="3"/>
  <c r="B19" i="8"/>
  <c r="B19" i="4" s="1"/>
  <c r="E19" i="8"/>
  <c r="E19" i="4" s="1"/>
  <c r="J19" i="8"/>
  <c r="J19" i="4" s="1"/>
  <c r="D43" i="3"/>
  <c r="D16" i="3"/>
  <c r="E7" i="8"/>
  <c r="E7" i="4" s="1"/>
  <c r="D8" i="3"/>
  <c r="D61" i="3"/>
  <c r="D57" i="3"/>
  <c r="D45" i="3"/>
  <c r="D41" i="3"/>
  <c r="J14" i="8"/>
  <c r="J14" i="4" s="1"/>
  <c r="F7" i="8"/>
  <c r="F7" i="4" s="1"/>
  <c r="G21" i="8"/>
  <c r="G21" i="4" s="1"/>
  <c r="D64" i="3"/>
  <c r="F17" i="8"/>
  <c r="F17" i="4" s="1"/>
  <c r="Q20" i="3"/>
  <c r="E10" i="8"/>
  <c r="E10" i="4" s="1"/>
  <c r="L15" i="3"/>
  <c r="G15" i="3" s="1"/>
  <c r="H15" i="3" s="1"/>
  <c r="V15" i="3" s="1"/>
  <c r="F8" i="8"/>
  <c r="F8" i="4" s="1"/>
  <c r="D7" i="3"/>
  <c r="D46" i="3"/>
  <c r="D30" i="3"/>
  <c r="D18" i="3"/>
  <c r="D10" i="3"/>
  <c r="G26" i="3"/>
  <c r="H26" i="3" s="1"/>
  <c r="V26" i="3" s="1"/>
  <c r="Q38" i="3"/>
  <c r="B10" i="8"/>
  <c r="B10" i="4" s="1"/>
  <c r="D8" i="8"/>
  <c r="D8" i="4" s="1"/>
  <c r="D37" i="3"/>
  <c r="H6" i="8"/>
  <c r="H6" i="4" s="1"/>
  <c r="G10" i="8"/>
  <c r="G10" i="4" s="1"/>
  <c r="F16" i="8"/>
  <c r="F16" i="4" s="1"/>
  <c r="F10" i="8"/>
  <c r="F10" i="4" s="1"/>
  <c r="D16" i="8"/>
  <c r="D16" i="4" s="1"/>
  <c r="H8" i="8"/>
  <c r="H8" i="4" s="1"/>
  <c r="G16" i="8"/>
  <c r="G16" i="4" s="1"/>
  <c r="G60" i="3"/>
  <c r="H60" i="3" s="1"/>
  <c r="V60" i="3" s="1"/>
  <c r="G59" i="3"/>
  <c r="H59" i="3" s="1"/>
  <c r="V59" i="3" s="1"/>
  <c r="B23" i="8"/>
  <c r="B23" i="4" s="1"/>
  <c r="J22" i="8"/>
  <c r="J22" i="4" s="1"/>
  <c r="D22" i="8"/>
  <c r="D22" i="4" s="1"/>
  <c r="F19" i="8"/>
  <c r="F19" i="4" s="1"/>
  <c r="E17" i="8"/>
  <c r="E17" i="4" s="1"/>
  <c r="J15" i="8"/>
  <c r="J15" i="4" s="1"/>
  <c r="B14" i="8"/>
  <c r="B14" i="4" s="1"/>
  <c r="E14" i="8"/>
  <c r="E14" i="4" s="1"/>
  <c r="D52" i="3"/>
  <c r="D24" i="3"/>
  <c r="G25" i="8"/>
  <c r="G25" i="4" s="1"/>
  <c r="F18" i="8"/>
  <c r="F18" i="4" s="1"/>
  <c r="D9" i="8"/>
  <c r="D9" i="4" s="1"/>
  <c r="D34" i="3"/>
  <c r="D19" i="8"/>
  <c r="D19" i="4" s="1"/>
  <c r="D18" i="8"/>
  <c r="D18" i="4" s="1"/>
  <c r="D47" i="3"/>
  <c r="J25" i="8"/>
  <c r="J25" i="4" s="1"/>
  <c r="F24" i="8"/>
  <c r="F24" i="4" s="1"/>
  <c r="F22" i="8"/>
  <c r="F22" i="4" s="1"/>
  <c r="F21" i="8"/>
  <c r="F21" i="4" s="1"/>
  <c r="D50" i="3"/>
  <c r="G35" i="3"/>
  <c r="H35" i="3" s="1"/>
  <c r="V35" i="3" s="1"/>
  <c r="F14" i="8"/>
  <c r="F14" i="4" s="1"/>
  <c r="H13" i="8"/>
  <c r="H13" i="4" s="1"/>
  <c r="Q26" i="3"/>
  <c r="D26" i="3"/>
  <c r="D10" i="8"/>
  <c r="D10" i="4" s="1"/>
  <c r="D11" i="3"/>
  <c r="D31" i="3"/>
  <c r="B17" i="8"/>
  <c r="B17" i="4" s="1"/>
  <c r="J12" i="8"/>
  <c r="J12" i="4" s="1"/>
  <c r="D56" i="3"/>
  <c r="C22" i="8" s="1"/>
  <c r="C22" i="4" s="1"/>
  <c r="H15" i="8"/>
  <c r="H15" i="4" s="1"/>
  <c r="G24" i="8"/>
  <c r="G24" i="4" s="1"/>
  <c r="N27" i="3"/>
  <c r="Q27" i="3" s="1"/>
  <c r="G18" i="8"/>
  <c r="G18" i="4" s="1"/>
  <c r="D14" i="8"/>
  <c r="D14" i="4" s="1"/>
  <c r="H14" i="8"/>
  <c r="H14" i="4" s="1"/>
  <c r="G13" i="8"/>
  <c r="G13" i="4" s="1"/>
  <c r="E24" i="8"/>
  <c r="E24" i="4" s="1"/>
  <c r="E23" i="8"/>
  <c r="E23" i="4" s="1"/>
  <c r="F23" i="8"/>
  <c r="F23" i="4" s="1"/>
  <c r="J13" i="8"/>
  <c r="J13" i="4" s="1"/>
  <c r="B12" i="8"/>
  <c r="B12" i="4" s="1"/>
  <c r="E12" i="8"/>
  <c r="E12" i="4" s="1"/>
  <c r="E11" i="8"/>
  <c r="E11" i="4" s="1"/>
  <c r="G16" i="3"/>
  <c r="H16" i="3" s="1"/>
  <c r="V16" i="3" s="1"/>
  <c r="J8" i="8"/>
  <c r="J8" i="4" s="1"/>
  <c r="E8" i="8"/>
  <c r="E8" i="4" s="1"/>
  <c r="J7" i="8"/>
  <c r="J7" i="4" s="1"/>
  <c r="E6" i="8"/>
  <c r="E6" i="4" s="1"/>
  <c r="F6" i="8"/>
  <c r="F6" i="4" s="1"/>
  <c r="D60" i="3"/>
  <c r="D53" i="3"/>
  <c r="D49" i="3"/>
  <c r="D42" i="3"/>
  <c r="D38" i="3"/>
  <c r="D28" i="3"/>
  <c r="H24" i="8"/>
  <c r="H24" i="4" s="1"/>
  <c r="G13" i="3"/>
  <c r="H13" i="3" s="1"/>
  <c r="V13" i="3" s="1"/>
  <c r="G6" i="8"/>
  <c r="G6" i="4" s="1"/>
  <c r="B22" i="8"/>
  <c r="B22" i="4" s="1"/>
  <c r="J20" i="8"/>
  <c r="J20" i="4" s="1"/>
  <c r="E20" i="8"/>
  <c r="E20" i="4" s="1"/>
  <c r="J18" i="8"/>
  <c r="J18" i="4" s="1"/>
  <c r="E18" i="8"/>
  <c r="E18" i="4" s="1"/>
  <c r="J16" i="8"/>
  <c r="J16" i="4" s="1"/>
  <c r="E16" i="8"/>
  <c r="E16" i="4" s="1"/>
  <c r="E15" i="8"/>
  <c r="E15" i="4" s="1"/>
  <c r="G20" i="3"/>
  <c r="H20" i="3" s="1"/>
  <c r="V20" i="3" s="1"/>
  <c r="J10" i="8"/>
  <c r="J10" i="4" s="1"/>
  <c r="D13" i="3"/>
  <c r="G8" i="8"/>
  <c r="G8" i="4" s="1"/>
  <c r="D35" i="3"/>
  <c r="D29" i="3"/>
  <c r="D22" i="3"/>
  <c r="H21" i="8"/>
  <c r="H21" i="4" s="1"/>
  <c r="L6" i="3"/>
  <c r="Q6" i="3" s="1"/>
  <c r="E25" i="8"/>
  <c r="E25" i="4" s="1"/>
  <c r="F25" i="8"/>
  <c r="F25" i="4" s="1"/>
  <c r="D59" i="3"/>
  <c r="D23" i="8"/>
  <c r="D23" i="4" s="1"/>
  <c r="J17" i="8"/>
  <c r="J17" i="4" s="1"/>
  <c r="B15" i="8"/>
  <c r="B15" i="4" s="1"/>
  <c r="F12" i="8"/>
  <c r="F12" i="4" s="1"/>
  <c r="J11" i="8"/>
  <c r="J11" i="4" s="1"/>
  <c r="D20" i="3"/>
  <c r="F9" i="8"/>
  <c r="F9" i="4" s="1"/>
  <c r="D58" i="3"/>
  <c r="C23" i="8" s="1"/>
  <c r="C23" i="4" s="1"/>
  <c r="D51" i="3"/>
  <c r="D36" i="3"/>
  <c r="D23" i="3"/>
  <c r="D19" i="3"/>
  <c r="D9" i="3"/>
  <c r="Q22" i="3"/>
  <c r="D17" i="3"/>
  <c r="B9" i="8"/>
  <c r="B9" i="4" s="1"/>
  <c r="Q10" i="3"/>
  <c r="G10" i="3"/>
  <c r="H10" i="3" s="1"/>
  <c r="V10" i="3" s="1"/>
  <c r="G22" i="8"/>
  <c r="G22" i="4" s="1"/>
  <c r="L55" i="3"/>
  <c r="G51" i="3"/>
  <c r="Q44" i="3"/>
  <c r="G44" i="3"/>
  <c r="R44" i="3" s="1"/>
  <c r="Q8" i="3"/>
  <c r="G8" i="3"/>
  <c r="H8" i="3" s="1"/>
  <c r="V8" i="3" s="1"/>
  <c r="N65" i="3"/>
  <c r="G65" i="3" s="1"/>
  <c r="H65" i="3" s="1"/>
  <c r="V65" i="3" s="1"/>
  <c r="H25" i="8"/>
  <c r="H25" i="4" s="1"/>
  <c r="Q64" i="3"/>
  <c r="Q58" i="3"/>
  <c r="G58" i="3"/>
  <c r="H58" i="3" s="1"/>
  <c r="V58" i="3" s="1"/>
  <c r="G23" i="8"/>
  <c r="G23" i="4" s="1"/>
  <c r="L57" i="3"/>
  <c r="Q56" i="3"/>
  <c r="G56" i="3"/>
  <c r="H56" i="3" s="1"/>
  <c r="V56" i="3" s="1"/>
  <c r="G49" i="3"/>
  <c r="Q49" i="3"/>
  <c r="G46" i="3"/>
  <c r="R46" i="3" s="1"/>
  <c r="Q46" i="3"/>
  <c r="H18" i="8"/>
  <c r="H18" i="4" s="1"/>
  <c r="N42" i="3"/>
  <c r="Q42" i="3" s="1"/>
  <c r="H16" i="8"/>
  <c r="H16" i="4" s="1"/>
  <c r="N36" i="3"/>
  <c r="D13" i="8"/>
  <c r="D13" i="4" s="1"/>
  <c r="G23" i="3"/>
  <c r="Q23" i="3"/>
  <c r="G11" i="8"/>
  <c r="G11" i="4" s="1"/>
  <c r="L21" i="3"/>
  <c r="B11" i="8"/>
  <c r="B11" i="4" s="1"/>
  <c r="D21" i="3"/>
  <c r="Q19" i="3"/>
  <c r="G19" i="3"/>
  <c r="H19" i="3" s="1"/>
  <c r="V19" i="3" s="1"/>
  <c r="Q14" i="3"/>
  <c r="G14" i="3"/>
  <c r="H14" i="3" s="1"/>
  <c r="V14" i="3" s="1"/>
  <c r="D14" i="3"/>
  <c r="G62" i="3"/>
  <c r="H62" i="3" s="1"/>
  <c r="V62" i="3" s="1"/>
  <c r="G17" i="8"/>
  <c r="G17" i="4" s="1"/>
  <c r="E13" i="8"/>
  <c r="E13" i="4" s="1"/>
  <c r="H20" i="8"/>
  <c r="H20" i="4" s="1"/>
  <c r="N48" i="3"/>
  <c r="B20" i="8"/>
  <c r="B20" i="4" s="1"/>
  <c r="D48" i="3"/>
  <c r="H9" i="8"/>
  <c r="H9" i="4" s="1"/>
  <c r="N17" i="3"/>
  <c r="Q47" i="3"/>
  <c r="G47" i="3"/>
  <c r="H47" i="3" s="1"/>
  <c r="V47" i="3" s="1"/>
  <c r="Q39" i="3"/>
  <c r="G39" i="3"/>
  <c r="H39" i="3" s="1"/>
  <c r="V39" i="3" s="1"/>
  <c r="G38" i="3"/>
  <c r="S38" i="3" s="1"/>
  <c r="G32" i="3"/>
  <c r="H32" i="3" s="1"/>
  <c r="V32" i="3" s="1"/>
  <c r="Q32" i="3"/>
  <c r="G28" i="3"/>
  <c r="S28" i="3" s="1"/>
  <c r="Q28" i="3"/>
  <c r="N9" i="3"/>
  <c r="Q9" i="3" s="1"/>
  <c r="H7" i="8"/>
  <c r="H7" i="4" s="1"/>
  <c r="D25" i="8"/>
  <c r="D25" i="4" s="1"/>
  <c r="Q60" i="3"/>
  <c r="L45" i="3"/>
  <c r="G19" i="8"/>
  <c r="G19" i="4" s="1"/>
  <c r="G43" i="3"/>
  <c r="H43" i="3" s="1"/>
  <c r="V43" i="3" s="1"/>
  <c r="N41" i="3"/>
  <c r="Q41" i="3" s="1"/>
  <c r="H17" i="8"/>
  <c r="H17" i="4" s="1"/>
  <c r="G40" i="3"/>
  <c r="H40" i="3" s="1"/>
  <c r="V40" i="3" s="1"/>
  <c r="Q40" i="3"/>
  <c r="Q33" i="3"/>
  <c r="G33" i="3"/>
  <c r="H33" i="3" s="1"/>
  <c r="V33" i="3" s="1"/>
  <c r="Q31" i="3"/>
  <c r="G31" i="3"/>
  <c r="H31" i="3" s="1"/>
  <c r="V31" i="3" s="1"/>
  <c r="N25" i="3"/>
  <c r="G25" i="3" s="1"/>
  <c r="H25" i="3" s="1"/>
  <c r="V25" i="3" s="1"/>
  <c r="H12" i="8"/>
  <c r="H12" i="4" s="1"/>
  <c r="L11" i="3"/>
  <c r="G7" i="8"/>
  <c r="G7" i="4" s="1"/>
  <c r="B25" i="8"/>
  <c r="B25" i="4" s="1"/>
  <c r="F11" i="8"/>
  <c r="F11" i="4" s="1"/>
  <c r="H22" i="8"/>
  <c r="H22" i="4" s="1"/>
  <c r="N54" i="3"/>
  <c r="G54" i="3" s="1"/>
  <c r="G53" i="3"/>
  <c r="H53" i="3" s="1"/>
  <c r="V53" i="3" s="1"/>
  <c r="L50" i="3"/>
  <c r="G20" i="8"/>
  <c r="G20" i="4" s="1"/>
  <c r="D17" i="8"/>
  <c r="D17" i="4" s="1"/>
  <c r="Q35" i="3"/>
  <c r="G29" i="3"/>
  <c r="H29" i="3" s="1"/>
  <c r="V29" i="3" s="1"/>
  <c r="Q29" i="3"/>
  <c r="Q24" i="3"/>
  <c r="D7" i="8"/>
  <c r="D7" i="4" s="1"/>
  <c r="Q59" i="3"/>
  <c r="Q43" i="3"/>
  <c r="Q37" i="3"/>
  <c r="G37" i="3"/>
  <c r="H37" i="3" s="1"/>
  <c r="V37" i="3" s="1"/>
  <c r="B13" i="8"/>
  <c r="B13" i="4" s="1"/>
  <c r="D27" i="3"/>
  <c r="J21" i="8"/>
  <c r="J21" i="4" s="1"/>
  <c r="D65" i="3"/>
  <c r="D25" i="3"/>
  <c r="G15" i="8"/>
  <c r="G15" i="4" s="1"/>
  <c r="Q62" i="3"/>
  <c r="J24" i="8"/>
  <c r="J24" i="4" s="1"/>
  <c r="Q53" i="3"/>
  <c r="B21" i="8"/>
  <c r="B21" i="4" s="1"/>
  <c r="F15" i="8"/>
  <c r="F15" i="4" s="1"/>
  <c r="G14" i="8"/>
  <c r="G14" i="4" s="1"/>
  <c r="L12" i="3"/>
  <c r="D62" i="3"/>
  <c r="C24" i="8" s="1"/>
  <c r="C24" i="4" s="1"/>
  <c r="D44" i="3"/>
  <c r="C18" i="8" s="1"/>
  <c r="C18" i="4" s="1"/>
  <c r="D15" i="3"/>
  <c r="G30" i="3"/>
  <c r="Q30" i="3"/>
  <c r="G52" i="3"/>
  <c r="S52" i="3" s="1"/>
  <c r="U52" i="3" s="1"/>
  <c r="Q34" i="3"/>
  <c r="G34" i="3"/>
  <c r="H34" i="3" s="1"/>
  <c r="V34" i="3" s="1"/>
  <c r="N18" i="3"/>
  <c r="Q18" i="3" s="1"/>
  <c r="H10" i="8"/>
  <c r="H10" i="4" s="1"/>
  <c r="Q13" i="3"/>
  <c r="Q7" i="3"/>
  <c r="G7" i="3"/>
  <c r="D6" i="3"/>
  <c r="B6" i="8"/>
  <c r="B6" i="4" s="1"/>
  <c r="Q61" i="3"/>
  <c r="G61" i="3"/>
  <c r="H61" i="3" s="1"/>
  <c r="V61" i="3" s="1"/>
  <c r="D20" i="8"/>
  <c r="D20" i="4" s="1"/>
  <c r="D12" i="8"/>
  <c r="D12" i="4" s="1"/>
  <c r="H11" i="8"/>
  <c r="H11" i="4" s="1"/>
  <c r="Q16" i="3"/>
  <c r="H23" i="8"/>
  <c r="H23" i="4" s="1"/>
  <c r="G12" i="8"/>
  <c r="G12" i="4" s="1"/>
  <c r="B24" i="8"/>
  <c r="B24" i="4" s="1"/>
  <c r="F20" i="8"/>
  <c r="F20" i="4" s="1"/>
  <c r="B18" i="8"/>
  <c r="B18" i="4" s="1"/>
  <c r="F13" i="8"/>
  <c r="F13" i="4" s="1"/>
  <c r="D63" i="3"/>
  <c r="D39" i="3"/>
  <c r="C17" i="8" s="1"/>
  <c r="C17" i="4" s="1"/>
  <c r="A1" i="8"/>
  <c r="A1" i="4" s="1"/>
  <c r="C15" i="8" l="1"/>
  <c r="C15" i="4" s="1"/>
  <c r="R58" i="3"/>
  <c r="R13" i="3"/>
  <c r="Q25" i="3"/>
  <c r="C6" i="8"/>
  <c r="C6" i="4" s="1"/>
  <c r="Q15" i="3"/>
  <c r="S58" i="3"/>
  <c r="Q65" i="3"/>
  <c r="S62" i="3"/>
  <c r="U28" i="3"/>
  <c r="S59" i="3"/>
  <c r="C11" i="8"/>
  <c r="C11" i="4" s="1"/>
  <c r="C7" i="8"/>
  <c r="C7" i="4" s="1"/>
  <c r="C19" i="8"/>
  <c r="C19" i="4" s="1"/>
  <c r="C12" i="8"/>
  <c r="C12" i="4" s="1"/>
  <c r="U38" i="3"/>
  <c r="C14" i="8"/>
  <c r="C14" i="4" s="1"/>
  <c r="H63" i="3"/>
  <c r="V63" i="3" s="1"/>
  <c r="S63" i="3"/>
  <c r="R31" i="3"/>
  <c r="T31" i="3" s="1"/>
  <c r="G6" i="3"/>
  <c r="H6" i="3" s="1"/>
  <c r="V6" i="3" s="1"/>
  <c r="M24" i="8"/>
  <c r="M24" i="4" s="1"/>
  <c r="R15" i="3"/>
  <c r="Q63" i="3"/>
  <c r="S31" i="3"/>
  <c r="R43" i="3"/>
  <c r="T43" i="3" s="1"/>
  <c r="M15" i="8"/>
  <c r="M15" i="4" s="1"/>
  <c r="C20" i="8"/>
  <c r="C20" i="4" s="1"/>
  <c r="R35" i="3"/>
  <c r="T35" i="3" s="1"/>
  <c r="C9" i="8"/>
  <c r="C9" i="4" s="1"/>
  <c r="S26" i="3"/>
  <c r="U26" i="3" s="1"/>
  <c r="R59" i="3"/>
  <c r="T59" i="3" s="1"/>
  <c r="S35" i="3"/>
  <c r="U35" i="3" s="1"/>
  <c r="R60" i="3"/>
  <c r="T60" i="3" s="1"/>
  <c r="R47" i="3"/>
  <c r="T47" i="3" s="1"/>
  <c r="C8" i="8"/>
  <c r="C8" i="4" s="1"/>
  <c r="S10" i="3"/>
  <c r="U10" i="3" s="1"/>
  <c r="I15" i="8"/>
  <c r="I15" i="4" s="1"/>
  <c r="U58" i="3"/>
  <c r="S60" i="3"/>
  <c r="U60" i="3" s="1"/>
  <c r="R10" i="3"/>
  <c r="T10" i="3" s="1"/>
  <c r="C16" i="8"/>
  <c r="C16" i="4" s="1"/>
  <c r="I24" i="8"/>
  <c r="I24" i="4" s="1"/>
  <c r="G27" i="3"/>
  <c r="H27" i="3" s="1"/>
  <c r="V27" i="3" s="1"/>
  <c r="R26" i="3"/>
  <c r="T26" i="3" s="1"/>
  <c r="X26" i="3" s="1"/>
  <c r="S47" i="3"/>
  <c r="U47" i="3" s="1"/>
  <c r="C10" i="8"/>
  <c r="C10" i="4" s="1"/>
  <c r="C21" i="8"/>
  <c r="C21" i="4" s="1"/>
  <c r="F26" i="4"/>
  <c r="J26" i="4"/>
  <c r="H26" i="4"/>
  <c r="S32" i="3"/>
  <c r="U32" i="3" s="1"/>
  <c r="U62" i="3"/>
  <c r="C13" i="8"/>
  <c r="C13" i="4" s="1"/>
  <c r="D26" i="4"/>
  <c r="S20" i="3"/>
  <c r="U20" i="3" s="1"/>
  <c r="R32" i="3"/>
  <c r="U59" i="3"/>
  <c r="S14" i="3"/>
  <c r="U14" i="3" s="1"/>
  <c r="S40" i="3"/>
  <c r="U40" i="3" s="1"/>
  <c r="G26" i="4"/>
  <c r="R25" i="3"/>
  <c r="T25" i="3" s="1"/>
  <c r="R20" i="3"/>
  <c r="T20" i="3" s="1"/>
  <c r="X20" i="3" s="1"/>
  <c r="S25" i="3"/>
  <c r="U25" i="3" s="1"/>
  <c r="G9" i="3"/>
  <c r="H9" i="3" s="1"/>
  <c r="E26" i="4"/>
  <c r="R37" i="3"/>
  <c r="T37" i="3" s="1"/>
  <c r="S13" i="3"/>
  <c r="H54" i="3"/>
  <c r="V54" i="3" s="1"/>
  <c r="R54" i="3"/>
  <c r="S54" i="3"/>
  <c r="Q17" i="3"/>
  <c r="G17" i="3"/>
  <c r="Q48" i="3"/>
  <c r="G48" i="3"/>
  <c r="G21" i="3"/>
  <c r="H21" i="3" s="1"/>
  <c r="V21" i="3" s="1"/>
  <c r="Q21" i="3"/>
  <c r="T44" i="3"/>
  <c r="G12" i="3"/>
  <c r="H12" i="3" s="1"/>
  <c r="Q12" i="3"/>
  <c r="Q11" i="3"/>
  <c r="G11" i="3"/>
  <c r="H11" i="3" s="1"/>
  <c r="V11" i="3" s="1"/>
  <c r="H23" i="3"/>
  <c r="V23" i="3" s="1"/>
  <c r="R23" i="3"/>
  <c r="T23" i="3" s="1"/>
  <c r="S23" i="3"/>
  <c r="U23" i="3" s="1"/>
  <c r="T13" i="3"/>
  <c r="U13" i="3"/>
  <c r="H38" i="3"/>
  <c r="V38" i="3" s="1"/>
  <c r="R38" i="3"/>
  <c r="T38" i="3" s="1"/>
  <c r="G36" i="3"/>
  <c r="Q36" i="3"/>
  <c r="S49" i="3"/>
  <c r="U49" i="3" s="1"/>
  <c r="R49" i="3"/>
  <c r="T49" i="3" s="1"/>
  <c r="H49" i="3"/>
  <c r="V49" i="3" s="1"/>
  <c r="H51" i="3"/>
  <c r="V51" i="3" s="1"/>
  <c r="S51" i="3"/>
  <c r="U51" i="3" s="1"/>
  <c r="Q55" i="3"/>
  <c r="G55" i="3"/>
  <c r="H55" i="3" s="1"/>
  <c r="V55" i="3" s="1"/>
  <c r="Q54" i="3"/>
  <c r="C25" i="8"/>
  <c r="C25" i="4" s="1"/>
  <c r="S65" i="3"/>
  <c r="U65" i="3" s="1"/>
  <c r="T46" i="3"/>
  <c r="R61" i="3"/>
  <c r="T61" i="3" s="1"/>
  <c r="R65" i="3"/>
  <c r="T65" i="3" s="1"/>
  <c r="R16" i="3"/>
  <c r="T16" i="3" s="1"/>
  <c r="S16" i="3"/>
  <c r="U16" i="3" s="1"/>
  <c r="R53" i="3"/>
  <c r="T53" i="3" s="1"/>
  <c r="S33" i="3"/>
  <c r="U33" i="3" s="1"/>
  <c r="G18" i="3"/>
  <c r="R39" i="3"/>
  <c r="T39" i="3" s="1"/>
  <c r="R29" i="3"/>
  <c r="T29" i="3" s="1"/>
  <c r="R62" i="3"/>
  <c r="T62" i="3" s="1"/>
  <c r="S34" i="3"/>
  <c r="U34" i="3" s="1"/>
  <c r="T58" i="3"/>
  <c r="G64" i="3"/>
  <c r="S8" i="3"/>
  <c r="U8" i="3" s="1"/>
  <c r="R22" i="3"/>
  <c r="T22" i="3" s="1"/>
  <c r="G45" i="3"/>
  <c r="H45" i="3" s="1"/>
  <c r="V45" i="3" s="1"/>
  <c r="Q45" i="3"/>
  <c r="S27" i="3"/>
  <c r="U27" i="3" s="1"/>
  <c r="H46" i="3"/>
  <c r="V46" i="3" s="1"/>
  <c r="S46" i="3"/>
  <c r="U46" i="3" s="1"/>
  <c r="H7" i="3"/>
  <c r="S7" i="3"/>
  <c r="U7" i="3" s="1"/>
  <c r="R7" i="3"/>
  <c r="T7" i="3" s="1"/>
  <c r="H30" i="3"/>
  <c r="S30" i="3"/>
  <c r="U30" i="3" s="1"/>
  <c r="G57" i="3"/>
  <c r="H57" i="3" s="1"/>
  <c r="Q57" i="3"/>
  <c r="S57" i="3"/>
  <c r="H44" i="3"/>
  <c r="V44" i="3" s="1"/>
  <c r="S44" i="3"/>
  <c r="U44" i="3" s="1"/>
  <c r="H52" i="3"/>
  <c r="V52" i="3" s="1"/>
  <c r="R52" i="3"/>
  <c r="T52" i="3" s="1"/>
  <c r="S9" i="3"/>
  <c r="U9" i="3" s="1"/>
  <c r="G50" i="3"/>
  <c r="H50" i="3" s="1"/>
  <c r="V50" i="3" s="1"/>
  <c r="Q50" i="3"/>
  <c r="H28" i="3"/>
  <c r="R28" i="3"/>
  <c r="T28" i="3" s="1"/>
  <c r="G42" i="3"/>
  <c r="G24" i="3"/>
  <c r="H24" i="3" s="1"/>
  <c r="G41" i="3"/>
  <c r="S41" i="3" s="1"/>
  <c r="U41" i="3" s="1"/>
  <c r="T32" i="3"/>
  <c r="R30" i="3"/>
  <c r="T30" i="3" s="1"/>
  <c r="R56" i="3"/>
  <c r="T56" i="3" s="1"/>
  <c r="S22" i="3"/>
  <c r="U22" i="3" s="1"/>
  <c r="S53" i="3"/>
  <c r="U53" i="3" s="1"/>
  <c r="S61" i="3"/>
  <c r="U61" i="3" s="1"/>
  <c r="B26" i="4"/>
  <c r="R34" i="3"/>
  <c r="T34" i="3" s="1"/>
  <c r="U31" i="3"/>
  <c r="S15" i="3"/>
  <c r="S29" i="3"/>
  <c r="U29" i="3" s="1"/>
  <c r="R33" i="3"/>
  <c r="T33" i="3" s="1"/>
  <c r="R40" i="3"/>
  <c r="T40" i="3" s="1"/>
  <c r="S43" i="3"/>
  <c r="U43" i="3" s="1"/>
  <c r="R63" i="3"/>
  <c r="S39" i="3"/>
  <c r="U39" i="3" s="1"/>
  <c r="S19" i="3"/>
  <c r="U19" i="3" s="1"/>
  <c r="R14" i="3"/>
  <c r="T14" i="3" s="1"/>
  <c r="S37" i="3"/>
  <c r="U37" i="3" s="1"/>
  <c r="S56" i="3"/>
  <c r="U56" i="3" s="1"/>
  <c r="R8" i="3"/>
  <c r="T8" i="3" s="1"/>
  <c r="R51" i="3"/>
  <c r="T51" i="3" s="1"/>
  <c r="R19" i="3"/>
  <c r="T19" i="3" s="1"/>
  <c r="U15" i="3" l="1"/>
  <c r="T15" i="3"/>
  <c r="W15" i="3" s="1"/>
  <c r="X31" i="3"/>
  <c r="W31" i="3"/>
  <c r="I23" i="8"/>
  <c r="I23" i="4" s="1"/>
  <c r="V57" i="3"/>
  <c r="M23" i="8" s="1"/>
  <c r="M23" i="4" s="1"/>
  <c r="I14" i="8"/>
  <c r="I14" i="4" s="1"/>
  <c r="V30" i="3"/>
  <c r="M14" i="8" s="1"/>
  <c r="M14" i="4" s="1"/>
  <c r="U63" i="3"/>
  <c r="R27" i="3"/>
  <c r="T27" i="3" s="1"/>
  <c r="X27" i="3" s="1"/>
  <c r="W20" i="3"/>
  <c r="T63" i="3"/>
  <c r="W63" i="3" s="1"/>
  <c r="I6" i="8"/>
  <c r="I6" i="4" s="1"/>
  <c r="V7" i="3"/>
  <c r="M6" i="8" s="1"/>
  <c r="M6" i="4" s="1"/>
  <c r="I13" i="8"/>
  <c r="I13" i="4" s="1"/>
  <c r="V28" i="3"/>
  <c r="M13" i="8" s="1"/>
  <c r="M13" i="4" s="1"/>
  <c r="I8" i="8"/>
  <c r="I8" i="4" s="1"/>
  <c r="V12" i="3"/>
  <c r="M8" i="8" s="1"/>
  <c r="M8" i="4" s="1"/>
  <c r="I12" i="8"/>
  <c r="I12" i="4" s="1"/>
  <c r="V24" i="3"/>
  <c r="M12" i="8" s="1"/>
  <c r="M12" i="4" s="1"/>
  <c r="I7" i="8"/>
  <c r="I7" i="4" s="1"/>
  <c r="V9" i="3"/>
  <c r="M7" i="8" s="1"/>
  <c r="M7" i="4" s="1"/>
  <c r="L24" i="8"/>
  <c r="L24" i="4" s="1"/>
  <c r="R6" i="3"/>
  <c r="T6" i="3" s="1"/>
  <c r="K6" i="8" s="1"/>
  <c r="K6" i="4" s="1"/>
  <c r="M21" i="8"/>
  <c r="M21" i="4" s="1"/>
  <c r="S6" i="3"/>
  <c r="U6" i="3" s="1"/>
  <c r="L6" i="8" s="1"/>
  <c r="L6" i="4" s="1"/>
  <c r="M19" i="8"/>
  <c r="M19" i="4" s="1"/>
  <c r="M11" i="8"/>
  <c r="M11" i="4" s="1"/>
  <c r="M22" i="8"/>
  <c r="M22" i="4" s="1"/>
  <c r="W35" i="3"/>
  <c r="X35" i="3"/>
  <c r="R12" i="3"/>
  <c r="T12" i="3" s="1"/>
  <c r="T54" i="3"/>
  <c r="W54" i="3" s="1"/>
  <c r="R11" i="3"/>
  <c r="W26" i="3"/>
  <c r="R9" i="3"/>
  <c r="T9" i="3" s="1"/>
  <c r="W9" i="3" s="1"/>
  <c r="C26" i="4"/>
  <c r="S11" i="3"/>
  <c r="U11" i="3" s="1"/>
  <c r="L7" i="8" s="1"/>
  <c r="L7" i="4" s="1"/>
  <c r="X25" i="3"/>
  <c r="W25" i="3"/>
  <c r="S50" i="3"/>
  <c r="U50" i="3" s="1"/>
  <c r="T11" i="3"/>
  <c r="X11" i="3" s="1"/>
  <c r="R21" i="3"/>
  <c r="T21" i="3" s="1"/>
  <c r="U54" i="3"/>
  <c r="L14" i="8"/>
  <c r="L14" i="4" s="1"/>
  <c r="R57" i="3"/>
  <c r="T57" i="3" s="1"/>
  <c r="W57" i="3" s="1"/>
  <c r="I19" i="8"/>
  <c r="I19" i="4" s="1"/>
  <c r="L15" i="8"/>
  <c r="L15" i="4" s="1"/>
  <c r="S55" i="3"/>
  <c r="U55" i="3" s="1"/>
  <c r="S21" i="3"/>
  <c r="U21" i="3" s="1"/>
  <c r="L11" i="8" s="1"/>
  <c r="L11" i="4" s="1"/>
  <c r="X29" i="3"/>
  <c r="W29" i="3"/>
  <c r="W56" i="3"/>
  <c r="X56" i="3"/>
  <c r="W28" i="3"/>
  <c r="X28" i="3"/>
  <c r="W62" i="3"/>
  <c r="X62" i="3"/>
  <c r="X39" i="3"/>
  <c r="W39" i="3"/>
  <c r="W49" i="3"/>
  <c r="X49" i="3"/>
  <c r="W19" i="3"/>
  <c r="X19" i="3"/>
  <c r="X33" i="3"/>
  <c r="W33" i="3"/>
  <c r="K15" i="8"/>
  <c r="K15" i="4" s="1"/>
  <c r="W40" i="3"/>
  <c r="X40" i="3"/>
  <c r="W30" i="3"/>
  <c r="X30" i="3"/>
  <c r="K14" i="8"/>
  <c r="K14" i="4" s="1"/>
  <c r="W22" i="3"/>
  <c r="X22" i="3"/>
  <c r="X8" i="3"/>
  <c r="W8" i="3"/>
  <c r="X34" i="3"/>
  <c r="W34" i="3"/>
  <c r="W16" i="3"/>
  <c r="X16" i="3"/>
  <c r="H64" i="3"/>
  <c r="R64" i="3"/>
  <c r="T64" i="3" s="1"/>
  <c r="W47" i="3"/>
  <c r="X47" i="3"/>
  <c r="W14" i="3"/>
  <c r="X14" i="3"/>
  <c r="H36" i="3"/>
  <c r="S36" i="3"/>
  <c r="U36" i="3" s="1"/>
  <c r="L16" i="8" s="1"/>
  <c r="L16" i="4" s="1"/>
  <c r="R36" i="3"/>
  <c r="T36" i="3" s="1"/>
  <c r="W32" i="3"/>
  <c r="X32" i="3"/>
  <c r="X37" i="3"/>
  <c r="W37" i="3"/>
  <c r="X65" i="3"/>
  <c r="W65" i="3"/>
  <c r="X52" i="3"/>
  <c r="W52" i="3"/>
  <c r="W23" i="3"/>
  <c r="X23" i="3"/>
  <c r="H18" i="3"/>
  <c r="R18" i="3"/>
  <c r="T18" i="3" s="1"/>
  <c r="S18" i="3"/>
  <c r="U18" i="3" s="1"/>
  <c r="L10" i="8" s="1"/>
  <c r="L10" i="4" s="1"/>
  <c r="W46" i="3"/>
  <c r="X46" i="3"/>
  <c r="L13" i="8"/>
  <c r="L13" i="4" s="1"/>
  <c r="S24" i="3"/>
  <c r="U24" i="3" s="1"/>
  <c r="L12" i="8" s="1"/>
  <c r="L12" i="4" s="1"/>
  <c r="R45" i="3"/>
  <c r="T45" i="3" s="1"/>
  <c r="I21" i="8"/>
  <c r="I21" i="4" s="1"/>
  <c r="S64" i="3"/>
  <c r="U64" i="3" s="1"/>
  <c r="I22" i="8"/>
  <c r="I22" i="4" s="1"/>
  <c r="W51" i="3"/>
  <c r="X51" i="3"/>
  <c r="K21" i="8"/>
  <c r="K21" i="4" s="1"/>
  <c r="X58" i="3"/>
  <c r="W58" i="3"/>
  <c r="X7" i="3"/>
  <c r="W7" i="3"/>
  <c r="W38" i="3"/>
  <c r="X38" i="3"/>
  <c r="X61" i="3"/>
  <c r="W61" i="3"/>
  <c r="X43" i="3"/>
  <c r="W43" i="3"/>
  <c r="H41" i="3"/>
  <c r="R41" i="3"/>
  <c r="T41" i="3" s="1"/>
  <c r="K17" i="8" s="1"/>
  <c r="K17" i="4" s="1"/>
  <c r="K13" i="8"/>
  <c r="K13" i="4" s="1"/>
  <c r="W13" i="3"/>
  <c r="X13" i="3"/>
  <c r="H48" i="3"/>
  <c r="R48" i="3"/>
  <c r="T48" i="3" s="1"/>
  <c r="S48" i="3"/>
  <c r="U48" i="3" s="1"/>
  <c r="K24" i="8"/>
  <c r="K24" i="4" s="1"/>
  <c r="W60" i="3"/>
  <c r="X60" i="3"/>
  <c r="H42" i="3"/>
  <c r="S42" i="3"/>
  <c r="U42" i="3" s="1"/>
  <c r="L18" i="8" s="1"/>
  <c r="L18" i="4" s="1"/>
  <c r="R42" i="3"/>
  <c r="T42" i="3" s="1"/>
  <c r="X53" i="3"/>
  <c r="W53" i="3"/>
  <c r="W10" i="3"/>
  <c r="X10" i="3"/>
  <c r="X59" i="3"/>
  <c r="W59" i="3"/>
  <c r="W44" i="3"/>
  <c r="X44" i="3"/>
  <c r="H17" i="3"/>
  <c r="S17" i="3"/>
  <c r="U17" i="3" s="1"/>
  <c r="R17" i="3"/>
  <c r="T17" i="3" s="1"/>
  <c r="L17" i="8"/>
  <c r="L17" i="4" s="1"/>
  <c r="U57" i="3"/>
  <c r="L23" i="8" s="1"/>
  <c r="L23" i="4" s="1"/>
  <c r="R24" i="3"/>
  <c r="T24" i="3" s="1"/>
  <c r="R50" i="3"/>
  <c r="T50" i="3" s="1"/>
  <c r="S45" i="3"/>
  <c r="U45" i="3" s="1"/>
  <c r="L19" i="8" s="1"/>
  <c r="L19" i="4" s="1"/>
  <c r="R55" i="3"/>
  <c r="T55" i="3" s="1"/>
  <c r="L21" i="8"/>
  <c r="L21" i="4" s="1"/>
  <c r="S12" i="3"/>
  <c r="U12" i="3" s="1"/>
  <c r="L8" i="8" s="1"/>
  <c r="L8" i="4" s="1"/>
  <c r="I11" i="8"/>
  <c r="I11" i="4" s="1"/>
  <c r="W27" i="3" l="1"/>
  <c r="N13" i="8" s="1"/>
  <c r="N13" i="4" s="1"/>
  <c r="X15" i="3"/>
  <c r="X9" i="3"/>
  <c r="O7" i="8" s="1"/>
  <c r="O7" i="4" s="1"/>
  <c r="L9" i="8"/>
  <c r="L9" i="4" s="1"/>
  <c r="L20" i="8"/>
  <c r="L20" i="4" s="1"/>
  <c r="L22" i="8"/>
  <c r="L22" i="4" s="1"/>
  <c r="K7" i="8"/>
  <c r="K7" i="4" s="1"/>
  <c r="X6" i="3"/>
  <c r="W6" i="3"/>
  <c r="N6" i="8" s="1"/>
  <c r="N6" i="4" s="1"/>
  <c r="X63" i="3"/>
  <c r="I18" i="8"/>
  <c r="I18" i="4" s="1"/>
  <c r="V42" i="3"/>
  <c r="M18" i="8" s="1"/>
  <c r="M18" i="4" s="1"/>
  <c r="I25" i="8"/>
  <c r="I25" i="4" s="1"/>
  <c r="V64" i="3"/>
  <c r="M25" i="8" s="1"/>
  <c r="M25" i="4" s="1"/>
  <c r="I10" i="8"/>
  <c r="I10" i="4" s="1"/>
  <c r="V18" i="3"/>
  <c r="M10" i="8" s="1"/>
  <c r="M10" i="4" s="1"/>
  <c r="I20" i="8"/>
  <c r="I20" i="4" s="1"/>
  <c r="V48" i="3"/>
  <c r="M20" i="8" s="1"/>
  <c r="M20" i="4" s="1"/>
  <c r="I17" i="8"/>
  <c r="I17" i="4" s="1"/>
  <c r="V41" i="3"/>
  <c r="M17" i="8" s="1"/>
  <c r="M17" i="4" s="1"/>
  <c r="I16" i="8"/>
  <c r="I16" i="4" s="1"/>
  <c r="V36" i="3"/>
  <c r="M16" i="8" s="1"/>
  <c r="M16" i="4" s="1"/>
  <c r="I9" i="8"/>
  <c r="I9" i="4" s="1"/>
  <c r="V17" i="3"/>
  <c r="M9" i="8" s="1"/>
  <c r="M9" i="4" s="1"/>
  <c r="K25" i="8"/>
  <c r="K25" i="4" s="1"/>
  <c r="L25" i="8"/>
  <c r="L25" i="4" s="1"/>
  <c r="X54" i="3"/>
  <c r="N23" i="8"/>
  <c r="N23" i="4" s="1"/>
  <c r="W11" i="3"/>
  <c r="N7" i="8" s="1"/>
  <c r="N7" i="4" s="1"/>
  <c r="N24" i="8"/>
  <c r="N24" i="4" s="1"/>
  <c r="K23" i="8"/>
  <c r="K23" i="4" s="1"/>
  <c r="O6" i="8"/>
  <c r="O6" i="4" s="1"/>
  <c r="X57" i="3"/>
  <c r="O23" i="8" s="1"/>
  <c r="O23" i="4" s="1"/>
  <c r="K11" i="8"/>
  <c r="K11" i="4" s="1"/>
  <c r="W21" i="3"/>
  <c r="N11" i="8" s="1"/>
  <c r="N11" i="4" s="1"/>
  <c r="X21" i="3"/>
  <c r="O11" i="8" s="1"/>
  <c r="O11" i="4" s="1"/>
  <c r="N21" i="8"/>
  <c r="N21" i="4" s="1"/>
  <c r="O24" i="8"/>
  <c r="O24" i="4" s="1"/>
  <c r="O14" i="8"/>
  <c r="O14" i="4" s="1"/>
  <c r="X55" i="3"/>
  <c r="W55" i="3"/>
  <c r="K22" i="8"/>
  <c r="K22" i="4" s="1"/>
  <c r="X17" i="3"/>
  <c r="W17" i="3"/>
  <c r="N9" i="8" s="1"/>
  <c r="N9" i="4" s="1"/>
  <c r="K9" i="8"/>
  <c r="K9" i="4" s="1"/>
  <c r="W50" i="3"/>
  <c r="X50" i="3"/>
  <c r="K20" i="8"/>
  <c r="K20" i="4" s="1"/>
  <c r="X48" i="3"/>
  <c r="W48" i="3"/>
  <c r="W64" i="3"/>
  <c r="N25" i="8" s="1"/>
  <c r="N25" i="4" s="1"/>
  <c r="X64" i="3"/>
  <c r="W24" i="3"/>
  <c r="N12" i="8" s="1"/>
  <c r="N12" i="4" s="1"/>
  <c r="K12" i="8"/>
  <c r="K12" i="4" s="1"/>
  <c r="X24" i="3"/>
  <c r="O12" i="8" s="1"/>
  <c r="O12" i="4" s="1"/>
  <c r="W12" i="3"/>
  <c r="N8" i="8" s="1"/>
  <c r="N8" i="4" s="1"/>
  <c r="K8" i="8"/>
  <c r="K8" i="4" s="1"/>
  <c r="X12" i="3"/>
  <c r="O8" i="8" s="1"/>
  <c r="O8" i="4" s="1"/>
  <c r="W45" i="3"/>
  <c r="N19" i="8" s="1"/>
  <c r="N19" i="4" s="1"/>
  <c r="X45" i="3"/>
  <c r="O19" i="8" s="1"/>
  <c r="O19" i="4" s="1"/>
  <c r="K19" i="8"/>
  <c r="K19" i="4" s="1"/>
  <c r="W41" i="3"/>
  <c r="N17" i="8" s="1"/>
  <c r="N17" i="4" s="1"/>
  <c r="X41" i="3"/>
  <c r="O21" i="8"/>
  <c r="O21" i="4" s="1"/>
  <c r="O15" i="8"/>
  <c r="O15" i="4" s="1"/>
  <c r="K18" i="8"/>
  <c r="K18" i="4" s="1"/>
  <c r="W42" i="3"/>
  <c r="N18" i="8" s="1"/>
  <c r="N18" i="4" s="1"/>
  <c r="X42" i="3"/>
  <c r="O18" i="8" s="1"/>
  <c r="O18" i="4" s="1"/>
  <c r="W36" i="3"/>
  <c r="N16" i="8" s="1"/>
  <c r="N16" i="4" s="1"/>
  <c r="K16" i="8"/>
  <c r="K16" i="4" s="1"/>
  <c r="X36" i="3"/>
  <c r="O16" i="8" s="1"/>
  <c r="O16" i="4" s="1"/>
  <c r="X18" i="3"/>
  <c r="O10" i="8" s="1"/>
  <c r="O10" i="4" s="1"/>
  <c r="K10" i="8"/>
  <c r="K10" i="4" s="1"/>
  <c r="W18" i="3"/>
  <c r="N10" i="8" s="1"/>
  <c r="N10" i="4" s="1"/>
  <c r="O13" i="8"/>
  <c r="O13" i="4" s="1"/>
  <c r="N22" i="8"/>
  <c r="N22" i="4" s="1"/>
  <c r="N14" i="8"/>
  <c r="N14" i="4" s="1"/>
  <c r="N15" i="8"/>
  <c r="N15" i="4" s="1"/>
  <c r="O17" i="8"/>
  <c r="O17" i="4" s="1"/>
  <c r="L26" i="4" l="1"/>
  <c r="O9" i="8"/>
  <c r="O9" i="4" s="1"/>
  <c r="O22" i="8"/>
  <c r="O22" i="4" s="1"/>
  <c r="I26" i="4"/>
  <c r="M26" i="4"/>
  <c r="O25" i="8"/>
  <c r="O25" i="4" s="1"/>
  <c r="O20" i="8"/>
  <c r="O20" i="4" s="1"/>
  <c r="K26" i="4"/>
  <c r="N20" i="8"/>
  <c r="N20" i="4" s="1"/>
  <c r="N26" i="4" s="1"/>
  <c r="B5" i="6" l="1"/>
  <c r="B4" i="6" s="1"/>
  <c r="O26" i="4"/>
  <c r="H7" i="6" s="1"/>
  <c r="B6" i="6"/>
  <c r="B7" i="6" s="1"/>
  <c r="G5" i="6"/>
  <c r="G4" i="6" s="1"/>
  <c r="G6" i="6"/>
  <c r="G7" i="6" s="1"/>
  <c r="H6" i="6"/>
  <c r="C4" i="6"/>
  <c r="C5" i="6"/>
  <c r="C6" i="6"/>
  <c r="C7" i="6"/>
  <c r="H5" i="6" l="1"/>
  <c r="H4" i="6"/>
</calcChain>
</file>

<file path=xl/sharedStrings.xml><?xml version="1.0" encoding="utf-8"?>
<sst xmlns="http://schemas.openxmlformats.org/spreadsheetml/2006/main" count="176" uniqueCount="85">
  <si>
    <t>Informace o odběru</t>
  </si>
  <si>
    <t>Místo odběru:</t>
  </si>
  <si>
    <t>Datum odběru:</t>
  </si>
  <si>
    <t>Odebíral:</t>
  </si>
  <si>
    <t>Hybrid</t>
  </si>
  <si>
    <t>Vzorky</t>
  </si>
  <si>
    <t>Sušina</t>
  </si>
  <si>
    <t>NEL</t>
  </si>
  <si>
    <t>Vláknina</t>
  </si>
  <si>
    <t>NDF</t>
  </si>
  <si>
    <t>SNDF</t>
  </si>
  <si>
    <t>aktuální</t>
  </si>
  <si>
    <t>%</t>
  </si>
  <si>
    <t>MJ.kg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</si>
  <si>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</si>
  <si>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</si>
  <si>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</si>
  <si>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</si>
  <si>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</si>
  <si>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</si>
  <si>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</si>
  <si>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</si>
  <si>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</si>
  <si>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</si>
  <si>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</si>
  <si>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</si>
  <si>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</si>
  <si>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</si>
  <si>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</si>
  <si>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</si>
  <si>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</si>
  <si>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Výnos sušiny</t>
  </si>
  <si>
    <t>Obsah v CR</t>
  </si>
  <si>
    <t>Stravitelnost v CR</t>
  </si>
  <si>
    <t>Produkce mléka</t>
  </si>
  <si>
    <t>t.ha</t>
  </si>
  <si>
    <t>kg.ha tis.</t>
  </si>
  <si>
    <t>kg.t. Suš.</t>
  </si>
  <si>
    <t>Průměr</t>
  </si>
  <si>
    <t>N-látky</t>
  </si>
  <si>
    <t>Tuk</t>
  </si>
  <si>
    <t>BNLV</t>
  </si>
  <si>
    <t>Popel</t>
  </si>
  <si>
    <t>Stravitelnost</t>
  </si>
  <si>
    <t>Stráveno</t>
  </si>
  <si>
    <t>BE</t>
  </si>
  <si>
    <t>ME</t>
  </si>
  <si>
    <t>Tabulkové hodnoty pro výpočet NEL</t>
  </si>
  <si>
    <t>Obsah (g.kg)</t>
  </si>
  <si>
    <t>BNVL</t>
  </si>
  <si>
    <t>Koeficienty pro výpočet energií</t>
  </si>
  <si>
    <t>BE (MJ.g)</t>
  </si>
  <si>
    <t>ME (MJ.g)</t>
  </si>
  <si>
    <t>Org. hmota</t>
  </si>
  <si>
    <t>Korekce</t>
  </si>
  <si>
    <t>Tyto hodnoty se použijí u všech hybridů. Nelze u nich zadat analyzovanou hodnotu.</t>
  </si>
  <si>
    <t>Energie</t>
  </si>
  <si>
    <t>ME tab.</t>
  </si>
  <si>
    <t>tab.</t>
  </si>
  <si>
    <t>Škrob</t>
  </si>
  <si>
    <t>N-látky (Protein)</t>
  </si>
  <si>
    <t>Konstanty výpočtů</t>
  </si>
  <si>
    <t>Obsah vlákniny v ADF</t>
  </si>
  <si>
    <t>Průměr produkce mléka na t.suš</t>
  </si>
  <si>
    <t>Průměr produkce mléka na hektar</t>
  </si>
  <si>
    <t>Min (hybrid)</t>
  </si>
  <si>
    <t>Max (hybrid)</t>
  </si>
  <si>
    <t>Min - graf</t>
  </si>
  <si>
    <t>Max - graf</t>
  </si>
  <si>
    <t>Tento list slouží k vygenerovaní průměru v grafu Produkce mléka.</t>
  </si>
  <si>
    <t>Tyto hodnoty se použijí u všech hybridů. Jedná se především o konstanty použité ve výpočtech / přepočtech.</t>
  </si>
  <si>
    <t>Skok</t>
  </si>
  <si>
    <t>H1</t>
  </si>
  <si>
    <t>H3</t>
  </si>
  <si>
    <t>H2</t>
  </si>
  <si>
    <t>Výnos sušiny CR</t>
  </si>
  <si>
    <t>kg.ha v tis.</t>
  </si>
  <si>
    <t>g/kg</t>
  </si>
  <si>
    <t>Výnos</t>
  </si>
  <si>
    <t>Výnos zelené hmoty</t>
  </si>
  <si>
    <t>Produkce metanu</t>
  </si>
  <si>
    <t>l.kg</t>
  </si>
  <si>
    <t>Řezanka CR</t>
  </si>
  <si>
    <t>Strav. NDF</t>
  </si>
  <si>
    <t>l.kg suš.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</si>
</sst>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"/>
  </numFmts>
  <fonts count="3" x14ac:knownFonts="1"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0"/>
        <bgColor indexed="5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Font="1" applyBorder="1"/>
    <xf numFmtId="0" fontId="0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2" fontId="0" fillId="0" borderId="0" xfId="0" applyNumberFormat="1"/>
    <xf numFmtId="0" fontId="0" fillId="0" borderId="9" xfId="0" applyFont="1" applyBorder="1" applyAlignment="1" applyProtection="1">
      <alignment horizontal="center" vertical="center" wrapText="1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0" xfId="0" applyFont="1" applyBorder="1" applyAlignment="1" applyProtection="1">
      <alignment horizontal="center"/>
      <protection hidden="1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2" fontId="0" fillId="0" borderId="11" xfId="0" applyNumberFormat="1" applyBorder="1" applyAlignment="1" applyProtection="1">
      <alignment horizontal="center" vertical="center"/>
      <protection hidden="1"/>
    </xf>
    <xf numFmtId="2" fontId="0" fillId="0" borderId="18" xfId="0" applyNumberFormat="1" applyBorder="1" applyAlignment="1" applyProtection="1">
      <alignment horizontal="center" vertical="center"/>
      <protection hidden="1"/>
    </xf>
    <xf numFmtId="2" fontId="0" fillId="0" borderId="19" xfId="0" applyNumberForma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2" fontId="0" fillId="0" borderId="20" xfId="0" applyNumberFormat="1" applyBorder="1" applyAlignment="1" applyProtection="1">
      <alignment horizontal="center" vertical="center"/>
      <protection hidden="1"/>
    </xf>
    <xf numFmtId="2" fontId="0" fillId="0" borderId="12" xfId="0" applyNumberFormat="1" applyBorder="1" applyAlignment="1" applyProtection="1">
      <alignment horizontal="center" vertical="center"/>
      <protection hidden="1"/>
    </xf>
    <xf numFmtId="2" fontId="0" fillId="0" borderId="21" xfId="0" applyNumberFormat="1" applyBorder="1" applyAlignment="1" applyProtection="1">
      <alignment horizontal="center" vertical="center"/>
      <protection hidden="1"/>
    </xf>
    <xf numFmtId="2" fontId="0" fillId="0" borderId="22" xfId="0" applyNumberForma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2" fontId="0" fillId="0" borderId="23" xfId="0" applyNumberFormat="1" applyBorder="1" applyAlignment="1" applyProtection="1">
      <alignment horizontal="center" vertical="center"/>
      <protection hidden="1"/>
    </xf>
    <xf numFmtId="2" fontId="0" fillId="0" borderId="13" xfId="0" applyNumberFormat="1" applyBorder="1" applyAlignment="1" applyProtection="1">
      <alignment horizontal="center" vertical="center"/>
      <protection hidden="1"/>
    </xf>
    <xf numFmtId="2" fontId="0" fillId="0" borderId="24" xfId="0" applyNumberFormat="1" applyBorder="1" applyAlignment="1" applyProtection="1">
      <alignment horizontal="center" vertical="center"/>
      <protection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2" fontId="2" fillId="0" borderId="10" xfId="0" applyNumberFormat="1" applyFont="1" applyBorder="1" applyAlignment="1" applyProtection="1">
      <alignment horizontal="center" vertical="center"/>
      <protection hidden="1"/>
    </xf>
    <xf numFmtId="2" fontId="2" fillId="0" borderId="17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/>
    <xf numFmtId="0" fontId="2" fillId="0" borderId="0" xfId="0" applyFont="1" applyBorder="1"/>
    <xf numFmtId="49" fontId="0" fillId="0" borderId="15" xfId="0" applyNumberFormat="1" applyBorder="1" applyAlignment="1" applyProtection="1">
      <alignment horizontal="center"/>
      <protection locked="0"/>
    </xf>
    <xf numFmtId="14" fontId="0" fillId="0" borderId="15" xfId="0" applyNumberFormat="1" applyBorder="1" applyAlignment="1" applyProtection="1">
      <alignment horizontal="center" vertical="top"/>
      <protection locked="0"/>
    </xf>
    <xf numFmtId="2" fontId="0" fillId="0" borderId="15" xfId="0" applyNumberFormat="1" applyFont="1" applyBorder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center" vertical="top"/>
      <protection locked="0"/>
    </xf>
    <xf numFmtId="2" fontId="0" fillId="0" borderId="15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Protection="1"/>
    <xf numFmtId="2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Protection="1"/>
    <xf numFmtId="165" fontId="0" fillId="0" borderId="15" xfId="0" applyNumberFormat="1" applyFont="1" applyBorder="1" applyAlignment="1" applyProtection="1">
      <alignment horizontal="center"/>
    </xf>
    <xf numFmtId="165" fontId="0" fillId="0" borderId="15" xfId="0" applyNumberFormat="1" applyBorder="1" applyAlignment="1" applyProtection="1">
      <alignment horizontal="center" vertical="top"/>
    </xf>
    <xf numFmtId="165" fontId="0" fillId="0" borderId="15" xfId="0" applyNumberFormat="1" applyFont="1" applyBorder="1" applyAlignment="1" applyProtection="1">
      <alignment horizontal="center" vertical="center"/>
    </xf>
    <xf numFmtId="2" fontId="0" fillId="0" borderId="0" xfId="0" applyNumberFormat="1" applyBorder="1" applyAlignment="1" applyProtection="1">
      <alignment horizontal="center" vertical="center"/>
    </xf>
    <xf numFmtId="0" fontId="2" fillId="0" borderId="0" xfId="0" applyFont="1"/>
    <xf numFmtId="0" fontId="2" fillId="0" borderId="0" xfId="0" applyFont="1" applyBorder="1" applyProtection="1"/>
    <xf numFmtId="2" fontId="0" fillId="0" borderId="0" xfId="0" applyNumberFormat="1" applyFont="1" applyBorder="1" applyAlignment="1" applyProtection="1">
      <alignment horizontal="center" vertical="center"/>
    </xf>
    <xf numFmtId="165" fontId="0" fillId="0" borderId="0" xfId="0" applyNumberFormat="1" applyFont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0" fillId="0" borderId="27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27" xfId="0" applyFont="1" applyBorder="1" applyAlignment="1" applyProtection="1">
      <alignment horizontal="center" vertical="center"/>
      <protection hidden="1"/>
    </xf>
    <xf numFmtId="2" fontId="0" fillId="0" borderId="27" xfId="0" applyNumberForma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2" fontId="0" fillId="0" borderId="0" xfId="0" applyNumberFormat="1" applyBorder="1" applyAlignment="1" applyProtection="1">
      <alignment horizontal="center"/>
    </xf>
    <xf numFmtId="0" fontId="0" fillId="0" borderId="28" xfId="0" applyFont="1" applyBorder="1" applyAlignment="1" applyProtection="1">
      <alignment horizontal="center" vertical="center"/>
      <protection hidden="1"/>
    </xf>
    <xf numFmtId="2" fontId="0" fillId="0" borderId="29" xfId="0" applyNumberFormat="1" applyBorder="1" applyAlignment="1" applyProtection="1">
      <alignment horizontal="center" vertical="center"/>
      <protection hidden="1"/>
    </xf>
    <xf numFmtId="2" fontId="0" fillId="0" borderId="30" xfId="0" applyNumberFormat="1" applyBorder="1" applyAlignment="1" applyProtection="1">
      <alignment horizontal="center" vertical="center"/>
      <protection hidden="1"/>
    </xf>
    <xf numFmtId="2" fontId="0" fillId="0" borderId="31" xfId="0" applyNumberFormat="1" applyBorder="1" applyAlignment="1" applyProtection="1">
      <alignment horizontal="center" vertical="center"/>
      <protection hidden="1"/>
    </xf>
    <xf numFmtId="0" fontId="0" fillId="0" borderId="32" xfId="0" applyFont="1" applyBorder="1" applyAlignment="1" applyProtection="1">
      <alignment horizontal="center" vertical="center" wrapText="1"/>
      <protection hidden="1"/>
    </xf>
    <xf numFmtId="0" fontId="0" fillId="0" borderId="32" xfId="0" applyBorder="1" applyAlignment="1" applyProtection="1">
      <alignment horizontal="center" vertical="center" wrapText="1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0" fillId="0" borderId="34" xfId="0" applyFont="1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2" fontId="0" fillId="0" borderId="36" xfId="0" applyNumberFormat="1" applyBorder="1" applyAlignment="1" applyProtection="1">
      <alignment horizontal="center" vertical="center"/>
      <protection hidden="1"/>
    </xf>
    <xf numFmtId="2" fontId="0" fillId="0" borderId="37" xfId="0" applyNumberFormat="1" applyBorder="1" applyAlignment="1" applyProtection="1">
      <alignment horizontal="center" vertical="center"/>
      <protection hidden="1"/>
    </xf>
    <xf numFmtId="2" fontId="0" fillId="0" borderId="38" xfId="0" applyNumberFormat="1" applyBorder="1" applyAlignment="1" applyProtection="1">
      <alignment horizontal="center" vertical="center"/>
      <protection hidden="1"/>
    </xf>
    <xf numFmtId="2" fontId="0" fillId="0" borderId="39" xfId="0" applyNumberFormat="1" applyBorder="1" applyAlignment="1" applyProtection="1">
      <alignment horizontal="center" vertical="center"/>
      <protection hidden="1"/>
    </xf>
    <xf numFmtId="2" fontId="0" fillId="0" borderId="40" xfId="0" applyNumberFormat="1" applyBorder="1" applyAlignment="1" applyProtection="1">
      <alignment horizontal="center" vertical="center"/>
      <protection hidden="1"/>
    </xf>
    <xf numFmtId="2" fontId="0" fillId="0" borderId="41" xfId="0" applyNumberFormat="1" applyBorder="1" applyAlignment="1" applyProtection="1">
      <alignment horizontal="center" vertical="center"/>
      <protection hidden="1"/>
    </xf>
    <xf numFmtId="2" fontId="0" fillId="0" borderId="42" xfId="0" applyNumberFormat="1" applyBorder="1" applyAlignment="1" applyProtection="1">
      <alignment horizontal="center" vertical="center"/>
      <protection hidden="1"/>
    </xf>
    <xf numFmtId="2" fontId="0" fillId="0" borderId="43" xfId="0" applyNumberFormat="1" applyBorder="1" applyAlignment="1" applyProtection="1">
      <alignment horizontal="center" vertical="center"/>
      <protection hidden="1"/>
    </xf>
    <xf numFmtId="2" fontId="0" fillId="0" borderId="44" xfId="0" applyNumberFormat="1" applyBorder="1" applyAlignment="1" applyProtection="1">
      <alignment horizontal="center" vertical="center"/>
      <protection hidden="1"/>
    </xf>
    <xf numFmtId="0" fontId="0" fillId="0" borderId="45" xfId="0" applyBorder="1" applyAlignment="1" applyProtection="1">
      <alignment horizontal="center" vertical="center" wrapText="1"/>
      <protection hidden="1"/>
    </xf>
    <xf numFmtId="0" fontId="0" fillId="0" borderId="31" xfId="0" applyFont="1" applyBorder="1" applyAlignment="1" applyProtection="1">
      <alignment horizontal="center" vertical="center" wrapText="1"/>
      <protection hidden="1"/>
    </xf>
    <xf numFmtId="0" fontId="0" fillId="0" borderId="46" xfId="0" applyFont="1" applyBorder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2" fillId="0" borderId="28" xfId="0" applyNumberFormat="1" applyFont="1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2" fontId="2" fillId="0" borderId="48" xfId="0" applyNumberFormat="1" applyFont="1" applyBorder="1" applyAlignment="1" applyProtection="1">
      <alignment horizontal="center" vertical="center"/>
      <protection hidden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2" fontId="0" fillId="0" borderId="0" xfId="0" applyNumberFormat="1" applyProtection="1"/>
    <xf numFmtId="0" fontId="0" fillId="3" borderId="0" xfId="0" applyFill="1" applyProtection="1">
      <protection locked="0"/>
    </xf>
    <xf numFmtId="2" fontId="0" fillId="4" borderId="0" xfId="0" applyNumberFormat="1" applyFill="1" applyProtection="1"/>
    <xf numFmtId="0" fontId="0" fillId="5" borderId="0" xfId="0" applyFill="1" applyProtection="1"/>
    <xf numFmtId="0" fontId="0" fillId="0" borderId="31" xfId="0" applyBorder="1" applyAlignment="1" applyProtection="1">
      <alignment horizontal="center" vertical="center" wrapText="1"/>
      <protection hidden="1"/>
    </xf>
    <xf numFmtId="0" fontId="0" fillId="0" borderId="28" xfId="0" applyFont="1" applyBorder="1" applyAlignment="1" applyProtection="1">
      <alignment horizontal="center"/>
      <protection hidden="1"/>
    </xf>
    <xf numFmtId="2" fontId="0" fillId="2" borderId="29" xfId="0" applyNumberFormat="1" applyFill="1" applyBorder="1" applyAlignment="1" applyProtection="1">
      <alignment horizontal="center"/>
      <protection locked="0"/>
    </xf>
    <xf numFmtId="2" fontId="0" fillId="2" borderId="30" xfId="0" applyNumberFormat="1" applyFill="1" applyBorder="1" applyAlignment="1" applyProtection="1">
      <alignment horizontal="center"/>
      <protection locked="0"/>
    </xf>
    <xf numFmtId="2" fontId="0" fillId="2" borderId="31" xfId="0" applyNumberFormat="1" applyFill="1" applyBorder="1" applyAlignment="1" applyProtection="1">
      <alignment horizontal="center"/>
      <protection locked="0"/>
    </xf>
    <xf numFmtId="0" fontId="0" fillId="0" borderId="50" xfId="0" applyBorder="1" applyAlignment="1" applyProtection="1">
      <alignment horizontal="center"/>
      <protection hidden="1"/>
    </xf>
    <xf numFmtId="0" fontId="0" fillId="0" borderId="28" xfId="0" applyBorder="1" applyAlignment="1" applyProtection="1">
      <alignment horizontal="center"/>
      <protection hidden="1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0" fillId="0" borderId="5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 vertical="center"/>
      <protection hidden="1"/>
    </xf>
    <xf numFmtId="0" fontId="2" fillId="0" borderId="56" xfId="0" applyFont="1" applyBorder="1" applyAlignment="1" applyProtection="1">
      <alignment horizontal="center" vertical="center" wrapText="1"/>
      <protection hidden="1"/>
    </xf>
    <xf numFmtId="2" fontId="0" fillId="0" borderId="27" xfId="0" applyNumberFormat="1" applyFill="1" applyBorder="1" applyAlignment="1" applyProtection="1">
      <alignment horizontal="center" vertical="center"/>
      <protection hidden="1"/>
    </xf>
    <xf numFmtId="164" fontId="0" fillId="0" borderId="27" xfId="0" applyNumberFormat="1" applyFill="1" applyBorder="1" applyAlignment="1" applyProtection="1">
      <alignment horizontal="center" vertical="center"/>
      <protection hidden="1"/>
    </xf>
    <xf numFmtId="0" fontId="0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 wrapText="1"/>
      <protection hidden="1"/>
    </xf>
    <xf numFmtId="2" fontId="0" fillId="0" borderId="59" xfId="0" applyNumberFormat="1" applyBorder="1" applyAlignment="1" applyProtection="1">
      <alignment horizontal="center" vertical="center"/>
      <protection hidden="1"/>
    </xf>
    <xf numFmtId="2" fontId="0" fillId="0" borderId="60" xfId="0" applyNumberFormat="1" applyBorder="1" applyAlignment="1" applyProtection="1">
      <alignment horizontal="center" vertical="center"/>
      <protection hidden="1"/>
    </xf>
    <xf numFmtId="2" fontId="0" fillId="0" borderId="61" xfId="0" applyNumberFormat="1" applyBorder="1" applyAlignment="1" applyProtection="1">
      <alignment horizontal="center" vertical="center"/>
      <protection hidden="1"/>
    </xf>
    <xf numFmtId="2" fontId="2" fillId="0" borderId="62" xfId="0" applyNumberFormat="1" applyFont="1" applyBorder="1" applyAlignment="1" applyProtection="1">
      <alignment horizontal="center" vertical="center"/>
      <protection hidden="1"/>
    </xf>
    <xf numFmtId="0" fontId="0" fillId="0" borderId="35" xfId="0" applyFont="1" applyBorder="1" applyAlignment="1" applyProtection="1">
      <alignment horizontal="center" vertical="center"/>
      <protection hidden="1"/>
    </xf>
    <xf numFmtId="0" fontId="0" fillId="0" borderId="63" xfId="0" applyBorder="1" applyAlignment="1" applyProtection="1">
      <alignment horizontal="center"/>
      <protection hidden="1"/>
    </xf>
    <xf numFmtId="0" fontId="0" fillId="2" borderId="64" xfId="0" applyFill="1" applyBorder="1" applyAlignment="1" applyProtection="1">
      <alignment horizontal="center"/>
      <protection locked="0"/>
    </xf>
    <xf numFmtId="0" fontId="0" fillId="2" borderId="65" xfId="0" applyFill="1" applyBorder="1" applyAlignment="1" applyProtection="1">
      <alignment horizontal="center"/>
      <protection locked="0"/>
    </xf>
    <xf numFmtId="0" fontId="0" fillId="2" borderId="66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 vertical="center" wrapText="1"/>
      <protection hidden="1"/>
    </xf>
    <xf numFmtId="49" fontId="0" fillId="0" borderId="15" xfId="0" applyNumberFormat="1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2" fontId="0" fillId="0" borderId="55" xfId="0" applyNumberFormat="1" applyFill="1" applyBorder="1" applyAlignment="1" applyProtection="1">
      <alignment horizontal="center" vertical="center"/>
      <protection hidden="1"/>
    </xf>
    <xf numFmtId="0" fontId="0" fillId="0" borderId="87" xfId="0" applyBorder="1" applyAlignment="1" applyProtection="1">
      <alignment horizontal="center" vertical="center"/>
      <protection hidden="1"/>
    </xf>
    <xf numFmtId="0" fontId="0" fillId="0" borderId="86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2" fontId="0" fillId="0" borderId="89" xfId="0" applyNumberFormat="1" applyBorder="1" applyAlignment="1" applyProtection="1">
      <alignment horizontal="center" vertical="center"/>
      <protection hidden="1"/>
    </xf>
    <xf numFmtId="2" fontId="0" fillId="0" borderId="90" xfId="0" applyNumberFormat="1" applyBorder="1" applyAlignment="1" applyProtection="1">
      <alignment horizontal="center" vertical="center"/>
      <protection hidden="1"/>
    </xf>
    <xf numFmtId="2" fontId="0" fillId="0" borderId="91" xfId="0" applyNumberFormat="1" applyBorder="1" applyAlignment="1" applyProtection="1">
      <alignment horizontal="center" vertical="center"/>
      <protection hidden="1"/>
    </xf>
    <xf numFmtId="0" fontId="0" fillId="0" borderId="78" xfId="0" applyBorder="1" applyAlignment="1" applyProtection="1">
      <alignment horizontal="center" vertical="center"/>
      <protection hidden="1"/>
    </xf>
    <xf numFmtId="0" fontId="0" fillId="0" borderId="92" xfId="0" applyBorder="1" applyAlignment="1" applyProtection="1">
      <alignment horizontal="center" vertical="center"/>
      <protection hidden="1"/>
    </xf>
    <xf numFmtId="0" fontId="2" fillId="0" borderId="79" xfId="0" applyFont="1" applyBorder="1" applyAlignment="1" applyProtection="1">
      <alignment horizontal="center" vertical="center"/>
      <protection hidden="1"/>
    </xf>
    <xf numFmtId="2" fontId="2" fillId="0" borderId="93" xfId="0" applyNumberFormat="1" applyFont="1" applyBorder="1" applyAlignment="1" applyProtection="1">
      <alignment horizontal="center" vertical="center"/>
      <protection hidden="1"/>
    </xf>
    <xf numFmtId="2" fontId="2" fillId="0" borderId="94" xfId="0" applyNumberFormat="1" applyFont="1" applyBorder="1" applyAlignment="1" applyProtection="1">
      <alignment horizontal="center" vertical="center"/>
      <protection hidden="1"/>
    </xf>
    <xf numFmtId="2" fontId="2" fillId="0" borderId="95" xfId="0" applyNumberFormat="1" applyFont="1" applyBorder="1" applyAlignment="1" applyProtection="1">
      <alignment horizontal="center" vertical="center"/>
      <protection hidden="1"/>
    </xf>
    <xf numFmtId="2" fontId="2" fillId="0" borderId="96" xfId="0" applyNumberFormat="1" applyFont="1" applyBorder="1" applyAlignment="1" applyProtection="1">
      <alignment horizontal="center" vertical="center"/>
      <protection hidden="1"/>
    </xf>
    <xf numFmtId="2" fontId="0" fillId="0" borderId="97" xfId="0" applyNumberFormat="1" applyBorder="1" applyAlignment="1" applyProtection="1">
      <alignment horizontal="center" vertical="center"/>
      <protection hidden="1"/>
    </xf>
    <xf numFmtId="2" fontId="0" fillId="0" borderId="98" xfId="0" applyNumberFormat="1" applyBorder="1" applyAlignment="1" applyProtection="1">
      <alignment horizontal="center" vertical="center"/>
      <protection hidden="1"/>
    </xf>
    <xf numFmtId="2" fontId="0" fillId="0" borderId="99" xfId="0" applyNumberFormat="1" applyBorder="1" applyAlignment="1" applyProtection="1">
      <alignment horizontal="center" vertical="center"/>
      <protection hidden="1"/>
    </xf>
    <xf numFmtId="0" fontId="2" fillId="0" borderId="100" xfId="0" applyFont="1" applyBorder="1" applyAlignment="1" applyProtection="1">
      <alignment horizontal="center" vertical="center" wrapText="1"/>
      <protection hidden="1"/>
    </xf>
    <xf numFmtId="0" fontId="2" fillId="0" borderId="101" xfId="0" applyFont="1" applyBorder="1" applyAlignment="1" applyProtection="1">
      <alignment horizontal="center" vertical="center" wrapText="1"/>
      <protection hidden="1"/>
    </xf>
    <xf numFmtId="0" fontId="2" fillId="0" borderId="102" xfId="0" applyFont="1" applyBorder="1" applyAlignment="1" applyProtection="1">
      <alignment horizontal="center" vertical="center" wrapText="1"/>
      <protection hidden="1"/>
    </xf>
    <xf numFmtId="2" fontId="0" fillId="0" borderId="100" xfId="0" applyNumberFormat="1" applyBorder="1" applyAlignment="1" applyProtection="1">
      <alignment horizontal="center" vertical="center"/>
      <protection hidden="1"/>
    </xf>
    <xf numFmtId="2" fontId="0" fillId="0" borderId="101" xfId="0" applyNumberFormat="1" applyBorder="1" applyAlignment="1" applyProtection="1">
      <alignment horizontal="center" vertical="center"/>
      <protection hidden="1"/>
    </xf>
    <xf numFmtId="2" fontId="0" fillId="0" borderId="102" xfId="0" applyNumberFormat="1" applyBorder="1" applyAlignment="1" applyProtection="1">
      <alignment horizontal="center" vertical="center"/>
      <protection hidden="1"/>
    </xf>
    <xf numFmtId="0" fontId="0" fillId="0" borderId="27" xfId="0" applyFont="1" applyBorder="1" applyAlignment="1">
      <alignment horizontal="center" vertical="center"/>
    </xf>
    <xf numFmtId="0" fontId="1" fillId="0" borderId="0" xfId="0" applyFont="1" applyBorder="1"/>
    <xf numFmtId="0" fontId="2" fillId="0" borderId="25" xfId="0" applyFont="1" applyBorder="1" applyAlignment="1" applyProtection="1">
      <alignment horizontal="center" vertical="center" textRotation="90" wrapText="1"/>
      <protection locked="0"/>
    </xf>
    <xf numFmtId="0" fontId="2" fillId="0" borderId="72" xfId="0" applyFont="1" applyBorder="1" applyAlignment="1" applyProtection="1">
      <alignment horizontal="center" vertical="center" textRotation="90" wrapText="1"/>
      <protection locked="0"/>
    </xf>
    <xf numFmtId="49" fontId="2" fillId="0" borderId="69" xfId="0" applyNumberFormat="1" applyFont="1" applyBorder="1" applyAlignment="1" applyProtection="1">
      <alignment horizontal="center" vertical="center" wrapText="1"/>
      <protection hidden="1"/>
    </xf>
    <xf numFmtId="49" fontId="2" fillId="0" borderId="25" xfId="0" applyNumberFormat="1" applyFont="1" applyBorder="1" applyAlignment="1" applyProtection="1">
      <alignment horizontal="center" vertical="center" wrapText="1"/>
      <protection hidden="1"/>
    </xf>
    <xf numFmtId="49" fontId="2" fillId="0" borderId="70" xfId="0" applyNumberFormat="1" applyFont="1" applyBorder="1" applyAlignment="1" applyProtection="1">
      <alignment horizontal="center" vertical="center" wrapText="1"/>
      <protection hidden="1"/>
    </xf>
    <xf numFmtId="49" fontId="2" fillId="0" borderId="50" xfId="0" applyNumberFormat="1" applyFont="1" applyBorder="1" applyAlignment="1" applyProtection="1">
      <alignment horizontal="center" vertical="center" wrapText="1"/>
      <protection hidden="1"/>
    </xf>
    <xf numFmtId="49" fontId="2" fillId="0" borderId="71" xfId="0" applyNumberFormat="1" applyFont="1" applyBorder="1" applyAlignment="1" applyProtection="1">
      <alignment horizontal="center" vertical="center" wrapText="1"/>
      <protection hidden="1"/>
    </xf>
    <xf numFmtId="49" fontId="2" fillId="0" borderId="63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Border="1"/>
    <xf numFmtId="0" fontId="2" fillId="0" borderId="67" xfId="0" applyFont="1" applyBorder="1" applyAlignment="1" applyProtection="1">
      <alignment horizontal="center" vertical="center" wrapText="1"/>
      <protection hidden="1"/>
    </xf>
    <xf numFmtId="0" fontId="2" fillId="0" borderId="68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0" fillId="0" borderId="27" xfId="0" applyBorder="1" applyAlignment="1">
      <alignment horizontal="center" vertical="center"/>
    </xf>
    <xf numFmtId="0" fontId="2" fillId="0" borderId="27" xfId="0" applyFont="1" applyBorder="1" applyAlignment="1" applyProtection="1">
      <alignment horizontal="center" vertical="center" textRotation="90" wrapText="1"/>
      <protection hidden="1"/>
    </xf>
    <xf numFmtId="0" fontId="0" fillId="0" borderId="26" xfId="0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49" fontId="2" fillId="0" borderId="75" xfId="0" applyNumberFormat="1" applyFont="1" applyBorder="1" applyAlignment="1" applyProtection="1">
      <alignment horizontal="center" vertical="center" wrapText="1"/>
      <protection hidden="1"/>
    </xf>
    <xf numFmtId="49" fontId="2" fillId="0" borderId="55" xfId="0" applyNumberFormat="1" applyFont="1" applyBorder="1" applyAlignment="1" applyProtection="1">
      <alignment horizontal="center" vertical="center" wrapText="1"/>
      <protection hidden="1"/>
    </xf>
    <xf numFmtId="0" fontId="0" fillId="0" borderId="73" xfId="0" applyFont="1" applyBorder="1" applyAlignment="1" applyProtection="1">
      <alignment horizontal="center" vertical="center" wrapText="1"/>
      <protection hidden="1"/>
    </xf>
    <xf numFmtId="0" fontId="0" fillId="0" borderId="49" xfId="0" applyFont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/>
      <protection hidden="1"/>
    </xf>
    <xf numFmtId="0" fontId="2" fillId="0" borderId="27" xfId="0" applyFont="1" applyBorder="1" applyAlignment="1" applyProtection="1">
      <alignment horizontal="center" vertical="center"/>
      <protection hidden="1"/>
    </xf>
    <xf numFmtId="0" fontId="2" fillId="0" borderId="26" xfId="0" applyFont="1" applyBorder="1" applyAlignment="1" applyProtection="1">
      <alignment horizontal="center" vertical="center" wrapText="1"/>
      <protection hidden="1"/>
    </xf>
    <xf numFmtId="0" fontId="2" fillId="0" borderId="73" xfId="0" applyFont="1" applyBorder="1" applyAlignment="1" applyProtection="1">
      <alignment horizontal="center" vertical="center" wrapText="1"/>
      <protection hidden="1"/>
    </xf>
    <xf numFmtId="0" fontId="2" fillId="0" borderId="49" xfId="0" applyFont="1" applyBorder="1" applyAlignment="1" applyProtection="1">
      <alignment horizontal="center" vertical="center" wrapText="1"/>
      <protection hidden="1"/>
    </xf>
    <xf numFmtId="0" fontId="2" fillId="0" borderId="27" xfId="0" applyFont="1" applyBorder="1" applyAlignment="1" applyProtection="1">
      <alignment horizontal="center" vertical="center" wrapText="1"/>
      <protection hidden="1"/>
    </xf>
    <xf numFmtId="0" fontId="2" fillId="0" borderId="74" xfId="0" applyFont="1" applyBorder="1" applyAlignment="1" applyProtection="1">
      <alignment horizontal="center" vertical="center" wrapText="1"/>
      <protection hidden="1"/>
    </xf>
    <xf numFmtId="0" fontId="2" fillId="0" borderId="87" xfId="0" applyFont="1" applyBorder="1" applyAlignment="1" applyProtection="1">
      <alignment horizontal="center" vertical="center" wrapText="1"/>
      <protection hidden="1"/>
    </xf>
    <xf numFmtId="0" fontId="0" fillId="0" borderId="87" xfId="0" applyBorder="1" applyAlignment="1">
      <alignment horizontal="center" vertical="center" wrapText="1"/>
    </xf>
    <xf numFmtId="0" fontId="0" fillId="0" borderId="26" xfId="0" applyFont="1" applyBorder="1" applyAlignment="1" applyProtection="1">
      <alignment horizontal="center" vertical="center" wrapText="1"/>
      <protection hidden="1"/>
    </xf>
    <xf numFmtId="0" fontId="0" fillId="0" borderId="0" xfId="0" applyBorder="1"/>
    <xf numFmtId="49" fontId="2" fillId="0" borderId="27" xfId="0" applyNumberFormat="1" applyFont="1" applyBorder="1" applyAlignment="1" applyProtection="1">
      <alignment horizontal="center" vertical="center" wrapText="1"/>
      <protection hidden="1"/>
    </xf>
    <xf numFmtId="0" fontId="2" fillId="0" borderId="76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0" xfId="0" applyFont="1" applyBorder="1" applyProtection="1">
      <protection hidden="1"/>
    </xf>
    <xf numFmtId="49" fontId="2" fillId="0" borderId="15" xfId="0" applyNumberFormat="1" applyFont="1" applyBorder="1" applyAlignment="1" applyProtection="1">
      <alignment horizontal="center" vertical="center" wrapText="1"/>
      <protection hidden="1"/>
    </xf>
    <xf numFmtId="0" fontId="2" fillId="0" borderId="37" xfId="0" applyFont="1" applyBorder="1" applyAlignment="1" applyProtection="1">
      <alignment horizontal="center" vertical="center" wrapText="1"/>
      <protection hidden="1"/>
    </xf>
    <xf numFmtId="0" fontId="2" fillId="0" borderId="38" xfId="0" applyFont="1" applyBorder="1" applyAlignment="1" applyProtection="1">
      <alignment horizontal="center" vertical="center" wrapText="1"/>
      <protection hidden="1"/>
    </xf>
    <xf numFmtId="0" fontId="2" fillId="0" borderId="77" xfId="0" applyFont="1" applyBorder="1" applyAlignment="1" applyProtection="1">
      <alignment horizontal="center" vertical="center" wrapText="1"/>
      <protection hidden="1"/>
    </xf>
    <xf numFmtId="49" fontId="2" fillId="0" borderId="78" xfId="0" applyNumberFormat="1" applyFont="1" applyBorder="1" applyAlignment="1" applyProtection="1">
      <alignment horizontal="center" vertical="center" wrapText="1"/>
      <protection hidden="1"/>
    </xf>
    <xf numFmtId="49" fontId="2" fillId="0" borderId="79" xfId="0" applyNumberFormat="1" applyFont="1" applyBorder="1" applyAlignment="1" applyProtection="1">
      <alignment horizontal="center" vertical="center" wrapText="1"/>
      <protection hidden="1"/>
    </xf>
    <xf numFmtId="49" fontId="2" fillId="0" borderId="80" xfId="0" applyNumberFormat="1" applyFont="1" applyBorder="1" applyAlignment="1" applyProtection="1">
      <alignment horizontal="center" vertical="center" wrapText="1"/>
      <protection hidden="1"/>
    </xf>
    <xf numFmtId="49" fontId="2" fillId="0" borderId="81" xfId="0" applyNumberFormat="1" applyFont="1" applyBorder="1" applyAlignment="1" applyProtection="1">
      <alignment horizontal="center" vertical="center" wrapText="1"/>
      <protection hidden="1"/>
    </xf>
    <xf numFmtId="0" fontId="2" fillId="0" borderId="78" xfId="0" applyFont="1" applyBorder="1" applyAlignment="1" applyProtection="1">
      <alignment horizontal="center" vertical="center" wrapText="1"/>
      <protection hidden="1"/>
    </xf>
    <xf numFmtId="0" fontId="0" fillId="0" borderId="79" xfId="0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  <protection hidden="1"/>
    </xf>
    <xf numFmtId="49" fontId="2" fillId="0" borderId="82" xfId="0" applyNumberFormat="1" applyFont="1" applyBorder="1" applyAlignment="1" applyProtection="1">
      <alignment horizontal="center" vertical="center" wrapText="1"/>
      <protection hidden="1"/>
    </xf>
    <xf numFmtId="49" fontId="2" fillId="0" borderId="83" xfId="0" applyNumberFormat="1" applyFont="1" applyBorder="1" applyAlignment="1" applyProtection="1">
      <alignment horizontal="center" vertical="center" wrapText="1"/>
      <protection hidden="1"/>
    </xf>
    <xf numFmtId="49" fontId="2" fillId="0" borderId="84" xfId="0" applyNumberFormat="1" applyFont="1" applyBorder="1" applyAlignment="1" applyProtection="1">
      <alignment horizontal="center" vertical="center" wrapText="1"/>
      <protection hidden="1"/>
    </xf>
    <xf numFmtId="49" fontId="2" fillId="0" borderId="85" xfId="0" applyNumberFormat="1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4BD5E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hartsheet" Target="chartsheets/sheet2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cs-CZ"/>
              <a:t>Srovnání hybridů dle obsahu sušiny, škrobu</a:t>
            </a:r>
            <a:r>
              <a:rPr lang="cs-CZ" baseline="0"/>
              <a:t>, SNDF a produkce metanu</a:t>
            </a:r>
            <a:r>
              <a:rPr lang="cs-CZ"/>
              <a:t> 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Sušina</c:v>
          </c:tx>
          <c:spPr>
            <a:ln>
              <a:noFill/>
            </a:ln>
          </c:spPr>
          <c:marker>
            <c:symbol val="diamond"/>
            <c:size val="10"/>
          </c:marker>
          <c:cat>
            <c:strRef>
              <c:f>'Srovnání hybridů'!$A$6:$A$25</c:f>
              <c:strCache>
                <c:ptCount val="20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hybridů'!$B$6:$B$25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Škrob</c:v>
          </c:tx>
          <c:spPr>
            <a:ln>
              <a:noFill/>
            </a:ln>
          </c:spPr>
          <c:marker>
            <c:symbol val="square"/>
            <c:size val="10"/>
          </c:marker>
          <c:cat>
            <c:strRef>
              <c:f>'Srovnání hybridů'!$A$6:$A$25</c:f>
              <c:strCache>
                <c:ptCount val="20"/>
                <c:pt idx="0">
                  <c:v>H1</c:v>
                </c:pt>
                <c:pt idx="1">
                  <c:v>H2</c:v>
                </c:pt>
                <c:pt idx="2">
                  <c:v>H3</c:v>
                </c:pt>
                <c:pt idx="3">
                  <c:v>H4</c:v>
                </c:pt>
                <c:pt idx="4">
                  <c:v>H5</c:v>
                </c:pt>
                <c:pt idx="5">
                  <c:v>H6</c:v>
                </c:pt>
                <c:pt idx="6">
                  <c:v>H7</c:v>
                </c:pt>
                <c:pt idx="7">
                  <c:v>H8</c:v>
                </c:pt>
                <c:pt idx="8">
                  <c:v>H9</c:v>
                </c:pt>
                <c:pt idx="9">
                  <c:v>H10</c:v>
                </c:pt>
                <c:pt idx="10">
                  <c:v>H11</c:v>
                </c:pt>
                <c:pt idx="11">
                  <c:v>H12</c:v>
                </c:pt>
                <c:pt idx="12">
                  <c:v>H13</c:v>
                </c:pt>
                <c:pt idx="13">
                  <c:v>H14</c:v>
                </c:pt>
                <c:pt idx="14">
                  <c:v>H15</c:v>
                </c:pt>
                <c:pt idx="15">
                  <c:v>H16</c:v>
                </c:pt>
                <c:pt idx="16">
                  <c:v>H17</c:v>
                </c:pt>
                <c:pt idx="17">
                  <c:v>H18</c:v>
                </c:pt>
                <c:pt idx="18">
                  <c:v>H19</c:v>
                </c:pt>
                <c:pt idx="19">
                  <c:v>H20</c:v>
                </c:pt>
              </c:strCache>
            </c:strRef>
          </c:cat>
          <c:val>
            <c:numRef>
              <c:f>'Srovnání hybridů'!$F$6:$F$25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SNDF</c:v>
          </c:tx>
          <c:spPr>
            <a:ln>
              <a:noFill/>
            </a:ln>
          </c:spPr>
          <c:marker>
            <c:symbol val="triangle"/>
            <c:size val="10"/>
          </c:marker>
          <c:val>
            <c:numRef>
              <c:f>'Srovnání hybridů'!$J$6:$J$25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00192"/>
        <c:axId val="97161600"/>
      </c:lineChart>
      <c:lineChart>
        <c:grouping val="standard"/>
        <c:varyColors val="0"/>
        <c:ser>
          <c:idx val="3"/>
          <c:order val="3"/>
          <c:tx>
            <c:v>Produkce metanu</c:v>
          </c:tx>
          <c:spPr>
            <a:ln>
              <a:noFill/>
            </a:ln>
          </c:spPr>
          <c:marker>
            <c:symbol val="circle"/>
            <c:size val="10"/>
          </c:marker>
          <c:val>
            <c:numRef>
              <c:f>'Srovnání hybridů'!$M$6:$M$25</c:f>
              <c:numCache>
                <c:formatCode>0,00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21792"/>
        <c:axId val="166719488"/>
      </c:lineChart>
      <c:catAx>
        <c:axId val="9460019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Hybridy</a:t>
                </a:r>
              </a:p>
            </c:rich>
          </c:tx>
          <c:layout/>
          <c:overlay val="0"/>
        </c:title>
        <c:numFmt formatCode="Vęeobecný" sourceLinked="1"/>
        <c:majorTickMark val="none"/>
        <c:minorTickMark val="none"/>
        <c:tickLblPos val="nextTo"/>
        <c:crossAx val="97161600"/>
        <c:crosses val="autoZero"/>
        <c:auto val="1"/>
        <c:lblAlgn val="ctr"/>
        <c:lblOffset val="100"/>
        <c:noMultiLvlLbl val="0"/>
      </c:catAx>
      <c:valAx>
        <c:axId val="97161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Obsah v %</a:t>
                </a:r>
              </a:p>
            </c:rich>
          </c:tx>
          <c:layout/>
          <c:overlay val="0"/>
        </c:title>
        <c:numFmt formatCode="0,00" sourceLinked="1"/>
        <c:majorTickMark val="out"/>
        <c:minorTickMark val="none"/>
        <c:tickLblPos val="nextTo"/>
        <c:crossAx val="94600192"/>
        <c:crosses val="autoZero"/>
        <c:crossBetween val="between"/>
      </c:valAx>
      <c:valAx>
        <c:axId val="16671948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Produkce metanu (l.kg suš.)</a:t>
                </a:r>
              </a:p>
            </c:rich>
          </c:tx>
          <c:layout/>
          <c:overlay val="0"/>
        </c:title>
        <c:numFmt formatCode="0,00" sourceLinked="1"/>
        <c:majorTickMark val="out"/>
        <c:minorTickMark val="none"/>
        <c:tickLblPos val="nextTo"/>
        <c:crossAx val="166721792"/>
        <c:crosses val="max"/>
        <c:crossBetween val="between"/>
      </c:valAx>
      <c:catAx>
        <c:axId val="16672179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719488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5000" sy="85000" flip="none" algn="tl"/>
        </a:blipFill>
      </c:spPr>
    </c:plotArea>
    <c:legend>
      <c:legendPos val="r"/>
      <c:layout>
        <c:manualLayout>
          <c:xMode val="edge"/>
          <c:yMode val="edge"/>
          <c:x val="0.86882474165162082"/>
          <c:y val="0.74780812339837832"/>
          <c:w val="0.12161486543236151"/>
          <c:h val="0.1527797366089129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/>
            </a:pPr>
            <a:r>
              <a:rPr lang="cs-CZ"/>
              <a:t>Produkce mléka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6"/>
          <c:order val="0"/>
          <c:tx>
            <c:v>Průměr na tunu sušiny</c:v>
          </c:tx>
          <c:xVal>
            <c:numRef>
              <c:f>'Prumery produkce mléka'!$C$4:$C$7</c:f>
              <c:numCache>
                <c:formatCode>0,00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'Prumery produkce mléka'!$B$4:$B$7</c:f>
              <c:numCache>
                <c:formatCode>0,00</c:formatCode>
                <c:ptCount val="4"/>
                <c:pt idx="0">
                  <c:v>-200</c:v>
                </c:pt>
                <c:pt idx="1">
                  <c:v>0</c:v>
                </c:pt>
                <c:pt idx="2">
                  <c:v>0</c:v>
                </c:pt>
                <c:pt idx="3">
                  <c:v>200</c:v>
                </c:pt>
              </c:numCache>
            </c:numRef>
          </c:yVal>
          <c:smooth val="0"/>
        </c:ser>
        <c:ser>
          <c:idx val="7"/>
          <c:order val="1"/>
          <c:tx>
            <c:v>Průměr na hektar</c:v>
          </c:tx>
          <c:xVal>
            <c:numRef>
              <c:f>'Prumery produkce mléka'!$G$4:$G$7</c:f>
              <c:numCache>
                <c:formatCode>0,00</c:formatCode>
                <c:ptCount val="4"/>
                <c:pt idx="0">
                  <c:v>-5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</c:numCache>
            </c:numRef>
          </c:xVal>
          <c:yVal>
            <c:numRef>
              <c:f>'Prumery produkce mléka'!$H$4:$H$7</c:f>
              <c:numCache>
                <c:formatCode>0,00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'Srovnání hybridů'!$A$6</c:f>
              <c:strCache>
                <c:ptCount val="1"/>
                <c:pt idx="0">
                  <c:v>H1</c:v>
                </c:pt>
              </c:strCache>
            </c:strRef>
          </c:tx>
          <c:xVal>
            <c:numRef>
              <c:f>'Srovnání hybridů'!$N$6</c:f>
            </c:numRef>
          </c:xVal>
          <c:yVal>
            <c:numRef>
              <c:f>'Srovnání hybridů'!$O$6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"/>
          <c:order val="3"/>
          <c:tx>
            <c:strRef>
              <c:f>'Srovnání hybridů'!$A$7</c:f>
              <c:strCache>
                <c:ptCount val="1"/>
                <c:pt idx="0">
                  <c:v>H2</c:v>
                </c:pt>
              </c:strCache>
            </c:strRef>
          </c:tx>
          <c:xVal>
            <c:numRef>
              <c:f>'Srovnání hybridů'!$N$7</c:f>
            </c:numRef>
          </c:xVal>
          <c:yVal>
            <c:numRef>
              <c:f>'Srovnání hybridů'!$O$7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"/>
          <c:order val="4"/>
          <c:tx>
            <c:strRef>
              <c:f>'Srovnání hybridů'!$A$8</c:f>
              <c:strCache>
                <c:ptCount val="1"/>
                <c:pt idx="0">
                  <c:v>H3</c:v>
                </c:pt>
              </c:strCache>
            </c:strRef>
          </c:tx>
          <c:xVal>
            <c:numRef>
              <c:f>'Srovnání hybridů'!$N$8</c:f>
            </c:numRef>
          </c:xVal>
          <c:yVal>
            <c:numRef>
              <c:f>'Srovnání hybridů'!$O$8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3"/>
          <c:order val="5"/>
          <c:tx>
            <c:strRef>
              <c:f>'Srovnání hybridů'!$A$9</c:f>
              <c:strCache>
                <c:ptCount val="1"/>
                <c:pt idx="0">
                  <c:v>H4</c:v>
                </c:pt>
              </c:strCache>
            </c:strRef>
          </c:tx>
          <c:xVal>
            <c:numRef>
              <c:f>'Srovnání hybridů'!$N$9</c:f>
            </c:numRef>
          </c:xVal>
          <c:yVal>
            <c:numRef>
              <c:f>'Srovnání hybridů'!$O$9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4"/>
          <c:order val="6"/>
          <c:tx>
            <c:strRef>
              <c:f>'Srovnání hybridů'!$A$10</c:f>
              <c:strCache>
                <c:ptCount val="1"/>
                <c:pt idx="0">
                  <c:v>H5</c:v>
                </c:pt>
              </c:strCache>
            </c:strRef>
          </c:tx>
          <c:xVal>
            <c:numRef>
              <c:f>'Srovnání hybridů'!$N$10</c:f>
            </c:numRef>
          </c:xVal>
          <c:yVal>
            <c:numRef>
              <c:f>'Srovnání hybridů'!$O$10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5"/>
          <c:order val="7"/>
          <c:tx>
            <c:strRef>
              <c:f>'Srovnání hybridů'!$A$11</c:f>
              <c:strCache>
                <c:ptCount val="1"/>
                <c:pt idx="0">
                  <c:v>H6</c:v>
                </c:pt>
              </c:strCache>
            </c:strRef>
          </c:tx>
          <c:xVal>
            <c:numRef>
              <c:f>'Srovnání hybridů'!$N$11</c:f>
            </c:numRef>
          </c:xVal>
          <c:yVal>
            <c:numRef>
              <c:f>'Srovnání hybridů'!$O$11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'Srovnání hybridů'!$A$12</c:f>
              <c:strCache>
                <c:ptCount val="1"/>
                <c:pt idx="0">
                  <c:v>H7</c:v>
                </c:pt>
              </c:strCache>
            </c:strRef>
          </c:tx>
          <c:xVal>
            <c:numRef>
              <c:f>'Srovnání hybridů'!$N$12</c:f>
            </c:numRef>
          </c:xVal>
          <c:yVal>
            <c:numRef>
              <c:f>'Srovnání hybridů'!$O$12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'Srovnání hybridů'!$A$13</c:f>
              <c:strCache>
                <c:ptCount val="1"/>
                <c:pt idx="0">
                  <c:v>H8</c:v>
                </c:pt>
              </c:strCache>
            </c:strRef>
          </c:tx>
          <c:xVal>
            <c:numRef>
              <c:f>'Srovnání hybridů'!$N$13</c:f>
            </c:numRef>
          </c:xVal>
          <c:yVal>
            <c:numRef>
              <c:f>'Srovnání hybridů'!$O$13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'Srovnání hybridů'!$A$14</c:f>
              <c:strCache>
                <c:ptCount val="1"/>
                <c:pt idx="0">
                  <c:v>H9</c:v>
                </c:pt>
              </c:strCache>
            </c:strRef>
          </c:tx>
          <c:xVal>
            <c:numRef>
              <c:f>'Srovnání hybridů'!$N$14</c:f>
            </c:numRef>
          </c:xVal>
          <c:yVal>
            <c:numRef>
              <c:f>'Srovnání hybridů'!$O$14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'Srovnání hybridů'!$A$15</c:f>
              <c:strCache>
                <c:ptCount val="1"/>
                <c:pt idx="0">
                  <c:v>H10</c:v>
                </c:pt>
              </c:strCache>
            </c:strRef>
          </c:tx>
          <c:xVal>
            <c:numRef>
              <c:f>'Srovnání hybridů'!$N$15</c:f>
            </c:numRef>
          </c:xVal>
          <c:yVal>
            <c:numRef>
              <c:f>'Srovnání hybridů'!$O$15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'Srovnání hybridů'!$A$16</c:f>
              <c:strCache>
                <c:ptCount val="1"/>
                <c:pt idx="0">
                  <c:v>H11</c:v>
                </c:pt>
              </c:strCache>
            </c:strRef>
          </c:tx>
          <c:xVal>
            <c:numRef>
              <c:f>'Srovnání hybridů'!$N$16</c:f>
            </c:numRef>
          </c:xVal>
          <c:yVal>
            <c:numRef>
              <c:f>'Srovnání hybridů'!$O$16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'Srovnání hybridů'!$A$17</c:f>
              <c:strCache>
                <c:ptCount val="1"/>
                <c:pt idx="0">
                  <c:v>H12</c:v>
                </c:pt>
              </c:strCache>
            </c:strRef>
          </c:tx>
          <c:xVal>
            <c:numRef>
              <c:f>'Srovnání hybridů'!$N$17</c:f>
            </c:numRef>
          </c:xVal>
          <c:yVal>
            <c:numRef>
              <c:f>'Srovnání hybridů'!$O$17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'Srovnání hybridů'!$A$18</c:f>
              <c:strCache>
                <c:ptCount val="1"/>
                <c:pt idx="0">
                  <c:v>H13</c:v>
                </c:pt>
              </c:strCache>
            </c:strRef>
          </c:tx>
          <c:xVal>
            <c:numRef>
              <c:f>'Srovnání hybridů'!$N$18</c:f>
            </c:numRef>
          </c:xVal>
          <c:yVal>
            <c:numRef>
              <c:f>'Srovnání hybridů'!$O$18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'Srovnání hybridů'!$A$19</c:f>
              <c:strCache>
                <c:ptCount val="1"/>
                <c:pt idx="0">
                  <c:v>H14</c:v>
                </c:pt>
              </c:strCache>
            </c:strRef>
          </c:tx>
          <c:xVal>
            <c:numRef>
              <c:f>'Srovnání hybridů'!$N$19</c:f>
            </c:numRef>
          </c:xVal>
          <c:yVal>
            <c:numRef>
              <c:f>'Srovnání hybridů'!$O$19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'Srovnání hybridů'!$A$20</c:f>
              <c:strCache>
                <c:ptCount val="1"/>
                <c:pt idx="0">
                  <c:v>H15</c:v>
                </c:pt>
              </c:strCache>
            </c:strRef>
          </c:tx>
          <c:xVal>
            <c:numRef>
              <c:f>'Srovnání hybridů'!$N$20</c:f>
            </c:numRef>
          </c:xVal>
          <c:yVal>
            <c:numRef>
              <c:f>'Srovnání hybridů'!$O$20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'Srovnání hybridů'!$A$21</c:f>
              <c:strCache>
                <c:ptCount val="1"/>
                <c:pt idx="0">
                  <c:v>H16</c:v>
                </c:pt>
              </c:strCache>
            </c:strRef>
          </c:tx>
          <c:xVal>
            <c:numRef>
              <c:f>'Srovnání hybridů'!$N$21</c:f>
            </c:numRef>
          </c:xVal>
          <c:yVal>
            <c:numRef>
              <c:f>'Srovnání hybridů'!$O$21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'Srovnání hybridů'!$A$22</c:f>
              <c:strCache>
                <c:ptCount val="1"/>
                <c:pt idx="0">
                  <c:v>H17</c:v>
                </c:pt>
              </c:strCache>
            </c:strRef>
          </c:tx>
          <c:xVal>
            <c:numRef>
              <c:f>'Srovnání hybridů'!$N$22</c:f>
            </c:numRef>
          </c:xVal>
          <c:yVal>
            <c:numRef>
              <c:f>'Srovnání hybridů'!$O$22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'Srovnání hybridů'!$A$23</c:f>
              <c:strCache>
                <c:ptCount val="1"/>
                <c:pt idx="0">
                  <c:v>H18</c:v>
                </c:pt>
              </c:strCache>
            </c:strRef>
          </c:tx>
          <c:xVal>
            <c:numRef>
              <c:f>'Srovnání hybridů'!$N$23</c:f>
            </c:numRef>
          </c:xVal>
          <c:yVal>
            <c:numRef>
              <c:f>'Srovnání hybridů'!$O$23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'Srovnání hybridů'!$A$24</c:f>
              <c:strCache>
                <c:ptCount val="1"/>
                <c:pt idx="0">
                  <c:v>H19</c:v>
                </c:pt>
              </c:strCache>
            </c:strRef>
          </c:tx>
          <c:xVal>
            <c:numRef>
              <c:f>'Srovnání hybridů'!$N$24</c:f>
            </c:numRef>
          </c:xVal>
          <c:yVal>
            <c:numRef>
              <c:f>'Srovnání hybridů'!$O$24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'Srovnání hybridů'!$A$25</c:f>
              <c:strCache>
                <c:ptCount val="1"/>
                <c:pt idx="0">
                  <c:v>H20</c:v>
                </c:pt>
              </c:strCache>
            </c:strRef>
          </c:tx>
          <c:xVal>
            <c:numRef>
              <c:f>'Srovnání hybridů'!$N$25</c:f>
            </c:numRef>
          </c:xVal>
          <c:yVal>
            <c:numRef>
              <c:f>'Srovnání hybridů'!$O$25</c:f>
              <c:numCache>
                <c:formatCode>0,00</c:formatCode>
                <c:ptCount val="1"/>
                <c:pt idx="0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195904"/>
        <c:axId val="117203328"/>
      </c:scatterChart>
      <c:valAx>
        <c:axId val="1171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</a:t>
                </a:r>
                <a:r>
                  <a:rPr lang="cs-CZ" baseline="0"/>
                  <a:t> kg mléka na hektar (v tis.)</a:t>
                </a:r>
              </a:p>
            </c:rich>
          </c:tx>
          <c:layout/>
          <c:overlay val="0"/>
        </c:title>
        <c:numFmt formatCode="0,0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7203328"/>
        <c:crosses val="autoZero"/>
        <c:crossBetween val="midCat"/>
      </c:valAx>
      <c:valAx>
        <c:axId val="1172033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v kg mléka na t suš. kukuřice</a:t>
                </a:r>
              </a:p>
            </c:rich>
          </c:tx>
          <c:layout/>
          <c:overlay val="0"/>
        </c:title>
        <c:numFmt formatCode="0,00" sourceLinked="1"/>
        <c:majorTickMark val="none"/>
        <c:minorTickMark val="none"/>
        <c:tickLblPos val="nextTo"/>
        <c:crossAx val="117195904"/>
        <c:crosses val="autoZero"/>
        <c:crossBetween val="midCat"/>
      </c:valAx>
      <c:spPr>
        <a:blipFill dpi="0" rotWithShape="1">
          <a:blip xmlns:r="http://schemas.openxmlformats.org/officeDocument/2006/relationships" r:embed="rId1">
            <a:alphaModFix amt="15000"/>
          </a:blip>
          <a:srcRect/>
          <a:tile tx="0" ty="0" sx="85000" sy="85000" flip="none" algn="tl"/>
        </a:blipFill>
      </c:spPr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content="1" objects="1"/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sheetProtection content="1" objects="1"/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26</xdr:row>
      <xdr:rowOff>122605</xdr:rowOff>
    </xdr:from>
    <xdr:to>
      <xdr:col>13</xdr:col>
      <xdr:colOff>84592</xdr:colOff>
      <xdr:row>36</xdr:row>
      <xdr:rowOff>47353</xdr:rowOff>
    </xdr:to>
    <xdr:pic>
      <xdr:nvPicPr>
        <xdr:cNvPr id="2" name="Obrázek 1" descr="logo_nutrivetVodotisk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1125" y="4723180"/>
          <a:ext cx="6418717" cy="15439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12656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12656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tabSelected="1" zoomScaleNormal="100" workbookViewId="0">
      <selection activeCell="G5" sqref="G5"/>
    </sheetView>
  </sheetViews>
  <sheetFormatPr defaultColWidth="11.5703125" defaultRowHeight="12.75" x14ac:dyDescent="0.2"/>
  <cols>
    <col min="2" max="3" width="5.85546875" customWidth="1"/>
    <col min="6" max="6" width="11.85546875" customWidth="1"/>
    <col min="7" max="7" width="34.5703125" customWidth="1"/>
  </cols>
  <sheetData>
    <row r="2" spans="2:8" x14ac:dyDescent="0.2">
      <c r="C2" s="162" t="s">
        <v>0</v>
      </c>
      <c r="D2" s="162"/>
      <c r="E2" s="162"/>
    </row>
    <row r="3" spans="2:8" x14ac:dyDescent="0.2">
      <c r="B3" s="1"/>
      <c r="C3" s="162"/>
      <c r="D3" s="162"/>
      <c r="E3" s="162"/>
      <c r="F3" s="2"/>
      <c r="G3" s="2"/>
      <c r="H3" s="3"/>
    </row>
    <row r="4" spans="2:8" x14ac:dyDescent="0.2">
      <c r="B4" s="4"/>
      <c r="C4" s="5"/>
      <c r="H4" s="6"/>
    </row>
    <row r="5" spans="2:8" ht="15.75" x14ac:dyDescent="0.25">
      <c r="B5" s="4"/>
      <c r="C5" s="5"/>
      <c r="D5" s="163" t="s">
        <v>1</v>
      </c>
      <c r="E5" s="163"/>
      <c r="G5" s="47"/>
      <c r="H5" s="6"/>
    </row>
    <row r="6" spans="2:8" x14ac:dyDescent="0.2">
      <c r="B6" s="4"/>
      <c r="C6" s="5"/>
      <c r="H6" s="6"/>
    </row>
    <row r="7" spans="2:8" x14ac:dyDescent="0.2">
      <c r="B7" s="4"/>
      <c r="C7" s="5"/>
      <c r="H7" s="6"/>
    </row>
    <row r="8" spans="2:8" ht="15.75" x14ac:dyDescent="0.25">
      <c r="B8" s="4"/>
      <c r="C8" s="5"/>
      <c r="D8" s="163" t="s">
        <v>2</v>
      </c>
      <c r="E8" s="163"/>
      <c r="G8" s="48"/>
      <c r="H8" s="6"/>
    </row>
    <row r="9" spans="2:8" x14ac:dyDescent="0.2">
      <c r="B9" s="4"/>
      <c r="C9" s="5"/>
      <c r="H9" s="6"/>
    </row>
    <row r="10" spans="2:8" x14ac:dyDescent="0.2">
      <c r="B10" s="4"/>
      <c r="C10" s="5"/>
      <c r="H10" s="6"/>
    </row>
    <row r="11" spans="2:8" ht="15.75" x14ac:dyDescent="0.25">
      <c r="B11" s="4"/>
      <c r="C11" s="5"/>
      <c r="D11" s="163" t="s">
        <v>3</v>
      </c>
      <c r="E11" s="163"/>
      <c r="G11" s="135"/>
      <c r="H11" s="6"/>
    </row>
    <row r="12" spans="2:8" x14ac:dyDescent="0.2">
      <c r="B12" s="4"/>
      <c r="C12" s="5"/>
      <c r="H12" s="6"/>
    </row>
    <row r="13" spans="2:8" x14ac:dyDescent="0.2">
      <c r="B13" s="7"/>
      <c r="C13" s="8"/>
      <c r="D13" s="8"/>
      <c r="E13" s="8"/>
      <c r="F13" s="8"/>
      <c r="G13" s="8"/>
      <c r="H13" s="9"/>
    </row>
  </sheetData>
  <sheetProtection password="A042" sheet="1"/>
  <mergeCells count="4">
    <mergeCell ref="C2:E3"/>
    <mergeCell ref="D5:E5"/>
    <mergeCell ref="D8:E8"/>
    <mergeCell ref="D11:E11"/>
  </mergeCells>
  <pageMargins left="0.78749999999999998" right="0.78749999999999998" top="0.88611111111111107" bottom="1.0527777777777778" header="0.51180555555555551" footer="0.78749999999999998"/>
  <pageSetup paperSize="9" firstPageNumber="0" orientation="landscape" r:id="rId1"/>
  <headerFooter alignWithMargins="0">
    <oddHeader xml:space="preserve">&amp;L&amp;G&amp;RVídeňská 1023, 69123 Pohořelice
tel: +420519424247, email: nutrivet@nutrivet.cz, web: www.nutrivet.cz 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"/>
  <sheetViews>
    <sheetView showGridLines="0" zoomScaleNormal="100" workbookViewId="0">
      <selection activeCell="C6" sqref="C6"/>
    </sheetView>
  </sheetViews>
  <sheetFormatPr defaultRowHeight="12.75" x14ac:dyDescent="0.2"/>
  <cols>
    <col min="2" max="3" width="7.28515625" customWidth="1"/>
    <col min="4" max="5" width="6.5703125" customWidth="1"/>
    <col min="6" max="6" width="7.7109375" customWidth="1"/>
    <col min="7" max="7" width="8.5703125" customWidth="1"/>
    <col min="8" max="9" width="5.85546875" customWidth="1"/>
    <col min="10" max="10" width="8.85546875" customWidth="1"/>
  </cols>
  <sheetData>
    <row r="1" spans="1:10" x14ac:dyDescent="0.2">
      <c r="A1" s="172" t="str">
        <f>CONCATENATE("Chemická analýza",IF(OR(NOT(ISBLANK('Informace o odběru'!G5)),NOT(ISBLANK('Informace o odběru'!G8)),NOT(ISBLANK('Informace o odběru'!G11)))," - ",""),IF(ISBLANK('Informace o odběru'!G5),"",'Informace o odběru'!G5),IF(ISBLANK('Informace o odběru'!G11),"",CONCATENATE(" (",'Informace o odběru'!G11,") ")),IF(ISBLANK('Informace o odběru'!G8),"",TEXT('Informace o odběru'!G8,"dd.mm.rrrr")))</f>
        <v>Chemická analýza</v>
      </c>
      <c r="B1" s="172"/>
      <c r="C1" s="172"/>
      <c r="D1" s="172"/>
      <c r="E1" s="172"/>
      <c r="F1" s="172"/>
      <c r="G1" s="172"/>
      <c r="H1" s="172"/>
      <c r="I1" s="172"/>
      <c r="J1" s="172"/>
    </row>
    <row r="2" spans="1:10" ht="13.5" thickBot="1" x14ac:dyDescent="0.25">
      <c r="A2" s="10"/>
      <c r="B2" s="11"/>
      <c r="C2" s="11"/>
    </row>
    <row r="3" spans="1:10" ht="13.5" customHeight="1" thickBot="1" x14ac:dyDescent="0.25">
      <c r="A3" s="166" t="s">
        <v>4</v>
      </c>
      <c r="B3" s="168" t="s">
        <v>5</v>
      </c>
      <c r="C3" s="170" t="s">
        <v>79</v>
      </c>
      <c r="D3" s="173" t="s">
        <v>82</v>
      </c>
      <c r="E3" s="173"/>
      <c r="F3" s="174"/>
      <c r="G3" s="174"/>
      <c r="H3" s="174"/>
      <c r="I3" s="174"/>
      <c r="J3" s="174"/>
    </row>
    <row r="4" spans="1:10" ht="31.5" customHeight="1" thickBot="1" x14ac:dyDescent="0.25">
      <c r="A4" s="167"/>
      <c r="B4" s="169"/>
      <c r="C4" s="171"/>
      <c r="D4" s="108" t="s">
        <v>6</v>
      </c>
      <c r="E4" s="108" t="s">
        <v>59</v>
      </c>
      <c r="F4" s="73" t="s">
        <v>60</v>
      </c>
      <c r="G4" s="73" t="s">
        <v>8</v>
      </c>
      <c r="H4" s="73" t="s">
        <v>9</v>
      </c>
      <c r="I4" s="73" t="s">
        <v>42</v>
      </c>
      <c r="J4" s="73" t="s">
        <v>83</v>
      </c>
    </row>
    <row r="5" spans="1:10" ht="13.5" thickBot="1" x14ac:dyDescent="0.25">
      <c r="A5" s="65"/>
      <c r="B5" s="113"/>
      <c r="C5" s="130" t="s">
        <v>35</v>
      </c>
      <c r="D5" s="109" t="s">
        <v>12</v>
      </c>
      <c r="E5" s="114" t="s">
        <v>12</v>
      </c>
      <c r="F5" s="19" t="s">
        <v>12</v>
      </c>
      <c r="G5" s="19" t="s">
        <v>12</v>
      </c>
      <c r="H5" s="19" t="s">
        <v>12</v>
      </c>
      <c r="I5" s="20" t="s">
        <v>12</v>
      </c>
      <c r="J5" s="20" t="s">
        <v>12</v>
      </c>
    </row>
    <row r="6" spans="1:10" ht="13.5" thickBot="1" x14ac:dyDescent="0.25">
      <c r="A6" s="164" t="s">
        <v>72</v>
      </c>
      <c r="B6" s="115">
        <v>1</v>
      </c>
      <c r="C6" s="131"/>
      <c r="D6" s="110"/>
      <c r="E6" s="110"/>
      <c r="F6" s="21"/>
      <c r="G6" s="21"/>
      <c r="H6" s="21"/>
      <c r="I6" s="21"/>
      <c r="J6" s="21"/>
    </row>
    <row r="7" spans="1:10" ht="13.5" thickBot="1" x14ac:dyDescent="0.25">
      <c r="A7" s="164"/>
      <c r="B7" s="116">
        <v>2</v>
      </c>
      <c r="C7" s="132"/>
      <c r="D7" s="111"/>
      <c r="E7" s="111"/>
      <c r="F7" s="22"/>
      <c r="G7" s="22"/>
      <c r="H7" s="22"/>
      <c r="I7" s="22"/>
      <c r="J7" s="22"/>
    </row>
    <row r="8" spans="1:10" ht="13.5" thickBot="1" x14ac:dyDescent="0.25">
      <c r="A8" s="164"/>
      <c r="B8" s="117">
        <v>3</v>
      </c>
      <c r="C8" s="133"/>
      <c r="D8" s="112"/>
      <c r="E8" s="112"/>
      <c r="F8" s="23"/>
      <c r="G8" s="23"/>
      <c r="H8" s="23"/>
      <c r="I8" s="23"/>
      <c r="J8" s="23"/>
    </row>
    <row r="9" spans="1:10" ht="13.5" thickBot="1" x14ac:dyDescent="0.25">
      <c r="A9" s="164" t="s">
        <v>74</v>
      </c>
      <c r="B9" s="115">
        <v>1</v>
      </c>
      <c r="C9" s="131"/>
      <c r="D9" s="110"/>
      <c r="E9" s="110"/>
      <c r="F9" s="21"/>
      <c r="G9" s="21"/>
      <c r="H9" s="21"/>
      <c r="I9" s="21"/>
      <c r="J9" s="21"/>
    </row>
    <row r="10" spans="1:10" ht="13.5" thickBot="1" x14ac:dyDescent="0.25">
      <c r="A10" s="164"/>
      <c r="B10" s="116">
        <v>2</v>
      </c>
      <c r="C10" s="132"/>
      <c r="D10" s="111"/>
      <c r="E10" s="111"/>
      <c r="F10" s="22"/>
      <c r="G10" s="22"/>
      <c r="H10" s="22"/>
      <c r="I10" s="22"/>
      <c r="J10" s="22"/>
    </row>
    <row r="11" spans="1:10" ht="13.5" thickBot="1" x14ac:dyDescent="0.25">
      <c r="A11" s="164"/>
      <c r="B11" s="117">
        <v>3</v>
      </c>
      <c r="C11" s="133"/>
      <c r="D11" s="112"/>
      <c r="E11" s="112"/>
      <c r="F11" s="23"/>
      <c r="G11" s="23"/>
      <c r="H11" s="23"/>
      <c r="I11" s="23"/>
      <c r="J11" s="23"/>
    </row>
    <row r="12" spans="1:10" ht="13.5" thickBot="1" x14ac:dyDescent="0.25">
      <c r="A12" s="164" t="s">
        <v>73</v>
      </c>
      <c r="B12" s="115">
        <v>1</v>
      </c>
      <c r="C12" s="131"/>
      <c r="D12" s="110"/>
      <c r="E12" s="110"/>
      <c r="F12" s="21"/>
      <c r="G12" s="21"/>
      <c r="H12" s="21"/>
      <c r="I12" s="21"/>
      <c r="J12" s="21"/>
    </row>
    <row r="13" spans="1:10" ht="13.5" thickBot="1" x14ac:dyDescent="0.25">
      <c r="A13" s="164"/>
      <c r="B13" s="116">
        <v>2</v>
      </c>
      <c r="C13" s="132"/>
      <c r="D13" s="111"/>
      <c r="E13" s="111"/>
      <c r="F13" s="22"/>
      <c r="G13" s="22"/>
      <c r="H13" s="22"/>
      <c r="I13" s="22"/>
      <c r="J13" s="22"/>
    </row>
    <row r="14" spans="1:10" ht="13.5" thickBot="1" x14ac:dyDescent="0.25">
      <c r="A14" s="164"/>
      <c r="B14" s="117">
        <v>3</v>
      </c>
      <c r="C14" s="133"/>
      <c r="D14" s="112"/>
      <c r="E14" s="112"/>
      <c r="F14" s="23"/>
      <c r="G14" s="23"/>
      <c r="H14" s="23"/>
      <c r="I14" s="23"/>
      <c r="J14" s="23"/>
    </row>
    <row r="15" spans="1:10" ht="13.5" thickBot="1" x14ac:dyDescent="0.25">
      <c r="A15" s="164" t="s">
        <v>14</v>
      </c>
      <c r="B15" s="115">
        <v>1</v>
      </c>
      <c r="C15" s="131"/>
      <c r="D15" s="110"/>
      <c r="E15" s="110"/>
      <c r="F15" s="21"/>
      <c r="G15" s="21"/>
      <c r="H15" s="21"/>
      <c r="I15" s="21"/>
      <c r="J15" s="21"/>
    </row>
    <row r="16" spans="1:10" ht="13.5" thickBot="1" x14ac:dyDescent="0.25">
      <c r="A16" s="164"/>
      <c r="B16" s="116">
        <v>2</v>
      </c>
      <c r="C16" s="132"/>
      <c r="D16" s="111"/>
      <c r="E16" s="111"/>
      <c r="F16" s="22"/>
      <c r="G16" s="22"/>
      <c r="H16" s="22"/>
      <c r="I16" s="22"/>
      <c r="J16" s="22"/>
    </row>
    <row r="17" spans="1:10" ht="13.5" thickBot="1" x14ac:dyDescent="0.25">
      <c r="A17" s="164"/>
      <c r="B17" s="117">
        <v>3</v>
      </c>
      <c r="C17" s="133"/>
      <c r="D17" s="112"/>
      <c r="E17" s="112"/>
      <c r="F17" s="23"/>
      <c r="G17" s="23"/>
      <c r="H17" s="23"/>
      <c r="I17" s="23"/>
      <c r="J17" s="23"/>
    </row>
    <row r="18" spans="1:10" ht="13.5" thickBot="1" x14ac:dyDescent="0.25">
      <c r="A18" s="164" t="s">
        <v>15</v>
      </c>
      <c r="B18" s="115">
        <v>1</v>
      </c>
      <c r="C18" s="131"/>
      <c r="D18" s="110"/>
      <c r="E18" s="110"/>
      <c r="F18" s="21"/>
      <c r="G18" s="21"/>
      <c r="H18" s="21"/>
      <c r="I18" s="21"/>
      <c r="J18" s="21"/>
    </row>
    <row r="19" spans="1:10" ht="13.5" thickBot="1" x14ac:dyDescent="0.25">
      <c r="A19" s="164"/>
      <c r="B19" s="116">
        <v>2</v>
      </c>
      <c r="C19" s="132"/>
      <c r="D19" s="111"/>
      <c r="E19" s="111"/>
      <c r="F19" s="22"/>
      <c r="G19" s="22"/>
      <c r="H19" s="22"/>
      <c r="I19" s="22"/>
      <c r="J19" s="22"/>
    </row>
    <row r="20" spans="1:10" ht="13.5" thickBot="1" x14ac:dyDescent="0.25">
      <c r="A20" s="164"/>
      <c r="B20" s="117">
        <v>3</v>
      </c>
      <c r="C20" s="133"/>
      <c r="D20" s="112"/>
      <c r="E20" s="112"/>
      <c r="F20" s="23"/>
      <c r="G20" s="23"/>
      <c r="H20" s="23"/>
      <c r="I20" s="23"/>
      <c r="J20" s="23"/>
    </row>
    <row r="21" spans="1:10" ht="13.5" thickBot="1" x14ac:dyDescent="0.25">
      <c r="A21" s="164" t="s">
        <v>16</v>
      </c>
      <c r="B21" s="115">
        <v>1</v>
      </c>
      <c r="C21" s="131"/>
      <c r="D21" s="110"/>
      <c r="E21" s="110"/>
      <c r="F21" s="21"/>
      <c r="G21" s="21"/>
      <c r="H21" s="21"/>
      <c r="I21" s="21"/>
      <c r="J21" s="21"/>
    </row>
    <row r="22" spans="1:10" ht="13.5" thickBot="1" x14ac:dyDescent="0.25">
      <c r="A22" s="164"/>
      <c r="B22" s="116">
        <v>2</v>
      </c>
      <c r="C22" s="132"/>
      <c r="D22" s="111"/>
      <c r="E22" s="111"/>
      <c r="F22" s="22"/>
      <c r="G22" s="22"/>
      <c r="H22" s="22"/>
      <c r="I22" s="22"/>
      <c r="J22" s="22"/>
    </row>
    <row r="23" spans="1:10" ht="13.5" thickBot="1" x14ac:dyDescent="0.25">
      <c r="A23" s="164"/>
      <c r="B23" s="117">
        <v>3</v>
      </c>
      <c r="C23" s="133"/>
      <c r="D23" s="112"/>
      <c r="E23" s="112"/>
      <c r="F23" s="23"/>
      <c r="G23" s="23"/>
      <c r="H23" s="23"/>
      <c r="I23" s="23"/>
      <c r="J23" s="23"/>
    </row>
    <row r="24" spans="1:10" ht="13.5" thickBot="1" x14ac:dyDescent="0.25">
      <c r="A24" s="164" t="s">
        <v>17</v>
      </c>
      <c r="B24" s="115">
        <v>1</v>
      </c>
      <c r="C24" s="131"/>
      <c r="D24" s="110"/>
      <c r="E24" s="110"/>
      <c r="F24" s="21"/>
      <c r="G24" s="21"/>
      <c r="H24" s="21"/>
      <c r="I24" s="21"/>
      <c r="J24" s="21"/>
    </row>
    <row r="25" spans="1:10" ht="13.5" thickBot="1" x14ac:dyDescent="0.25">
      <c r="A25" s="164"/>
      <c r="B25" s="116">
        <v>2</v>
      </c>
      <c r="C25" s="132"/>
      <c r="D25" s="111"/>
      <c r="E25" s="111"/>
      <c r="F25" s="22"/>
      <c r="G25" s="22"/>
      <c r="H25" s="22"/>
      <c r="I25" s="22"/>
      <c r="J25" s="22"/>
    </row>
    <row r="26" spans="1:10" ht="13.5" thickBot="1" x14ac:dyDescent="0.25">
      <c r="A26" s="164"/>
      <c r="B26" s="117">
        <v>3</v>
      </c>
      <c r="C26" s="133"/>
      <c r="D26" s="112"/>
      <c r="E26" s="112"/>
      <c r="F26" s="23"/>
      <c r="G26" s="23"/>
      <c r="H26" s="23"/>
      <c r="I26" s="23"/>
      <c r="J26" s="23"/>
    </row>
    <row r="27" spans="1:10" ht="13.5" thickBot="1" x14ac:dyDescent="0.25">
      <c r="A27" s="164" t="s">
        <v>18</v>
      </c>
      <c r="B27" s="115">
        <v>1</v>
      </c>
      <c r="C27" s="131"/>
      <c r="D27" s="110"/>
      <c r="E27" s="110"/>
      <c r="F27" s="21"/>
      <c r="G27" s="21"/>
      <c r="H27" s="21"/>
      <c r="I27" s="21"/>
      <c r="J27" s="21"/>
    </row>
    <row r="28" spans="1:10" ht="13.5" thickBot="1" x14ac:dyDescent="0.25">
      <c r="A28" s="164"/>
      <c r="B28" s="116">
        <v>2</v>
      </c>
      <c r="C28" s="132"/>
      <c r="D28" s="111"/>
      <c r="E28" s="111"/>
      <c r="F28" s="22"/>
      <c r="G28" s="22"/>
      <c r="H28" s="22"/>
      <c r="I28" s="22"/>
      <c r="J28" s="22"/>
    </row>
    <row r="29" spans="1:10" ht="13.5" thickBot="1" x14ac:dyDescent="0.25">
      <c r="A29" s="164"/>
      <c r="B29" s="117">
        <v>3</v>
      </c>
      <c r="C29" s="133"/>
      <c r="D29" s="112"/>
      <c r="E29" s="112"/>
      <c r="F29" s="23"/>
      <c r="G29" s="23"/>
      <c r="H29" s="23"/>
      <c r="I29" s="23"/>
      <c r="J29" s="23"/>
    </row>
    <row r="30" spans="1:10" ht="13.5" thickBot="1" x14ac:dyDescent="0.25">
      <c r="A30" s="164" t="s">
        <v>19</v>
      </c>
      <c r="B30" s="115">
        <v>1</v>
      </c>
      <c r="C30" s="131"/>
      <c r="D30" s="110"/>
      <c r="E30" s="110"/>
      <c r="F30" s="21"/>
      <c r="G30" s="21"/>
      <c r="H30" s="21"/>
      <c r="I30" s="21"/>
      <c r="J30" s="21"/>
    </row>
    <row r="31" spans="1:10" ht="13.5" thickBot="1" x14ac:dyDescent="0.25">
      <c r="A31" s="164"/>
      <c r="B31" s="116">
        <v>2</v>
      </c>
      <c r="C31" s="132"/>
      <c r="D31" s="111"/>
      <c r="E31" s="111"/>
      <c r="F31" s="22"/>
      <c r="G31" s="22"/>
      <c r="H31" s="22"/>
      <c r="I31" s="22"/>
      <c r="J31" s="22"/>
    </row>
    <row r="32" spans="1:10" ht="13.5" thickBot="1" x14ac:dyDescent="0.25">
      <c r="A32" s="164"/>
      <c r="B32" s="117">
        <v>3</v>
      </c>
      <c r="C32" s="133"/>
      <c r="D32" s="112"/>
      <c r="E32" s="112"/>
      <c r="F32" s="23"/>
      <c r="G32" s="23"/>
      <c r="H32" s="23"/>
      <c r="I32" s="23"/>
      <c r="J32" s="23"/>
    </row>
    <row r="33" spans="1:10" ht="13.5" thickBot="1" x14ac:dyDescent="0.25">
      <c r="A33" s="164" t="s">
        <v>20</v>
      </c>
      <c r="B33" s="115">
        <v>1</v>
      </c>
      <c r="C33" s="131"/>
      <c r="D33" s="110"/>
      <c r="E33" s="110"/>
      <c r="F33" s="21"/>
      <c r="G33" s="21"/>
      <c r="H33" s="21"/>
      <c r="I33" s="21"/>
      <c r="J33" s="21"/>
    </row>
    <row r="34" spans="1:10" ht="13.5" thickBot="1" x14ac:dyDescent="0.25">
      <c r="A34" s="164"/>
      <c r="B34" s="116">
        <v>2</v>
      </c>
      <c r="C34" s="132"/>
      <c r="D34" s="111"/>
      <c r="E34" s="111"/>
      <c r="F34" s="22"/>
      <c r="G34" s="22"/>
      <c r="H34" s="22"/>
      <c r="I34" s="22"/>
      <c r="J34" s="22"/>
    </row>
    <row r="35" spans="1:10" ht="13.5" thickBot="1" x14ac:dyDescent="0.25">
      <c r="A35" s="164"/>
      <c r="B35" s="117">
        <v>3</v>
      </c>
      <c r="C35" s="133"/>
      <c r="D35" s="112"/>
      <c r="E35" s="112"/>
      <c r="F35" s="23"/>
      <c r="G35" s="23"/>
      <c r="H35" s="23"/>
      <c r="I35" s="23"/>
      <c r="J35" s="23"/>
    </row>
    <row r="36" spans="1:10" ht="13.5" thickBot="1" x14ac:dyDescent="0.25">
      <c r="A36" s="164" t="s">
        <v>21</v>
      </c>
      <c r="B36" s="115">
        <v>1</v>
      </c>
      <c r="C36" s="131"/>
      <c r="D36" s="110"/>
      <c r="E36" s="110"/>
      <c r="F36" s="21"/>
      <c r="G36" s="21"/>
      <c r="H36" s="21"/>
      <c r="I36" s="21"/>
      <c r="J36" s="21"/>
    </row>
    <row r="37" spans="1:10" ht="13.5" thickBot="1" x14ac:dyDescent="0.25">
      <c r="A37" s="164"/>
      <c r="B37" s="116">
        <v>2</v>
      </c>
      <c r="C37" s="132"/>
      <c r="D37" s="111"/>
      <c r="E37" s="111"/>
      <c r="F37" s="22"/>
      <c r="G37" s="22"/>
      <c r="H37" s="22"/>
      <c r="I37" s="22"/>
      <c r="J37" s="22"/>
    </row>
    <row r="38" spans="1:10" ht="13.5" thickBot="1" x14ac:dyDescent="0.25">
      <c r="A38" s="164"/>
      <c r="B38" s="117">
        <v>3</v>
      </c>
      <c r="C38" s="133"/>
      <c r="D38" s="112"/>
      <c r="E38" s="112"/>
      <c r="F38" s="23"/>
      <c r="G38" s="23"/>
      <c r="H38" s="23"/>
      <c r="I38" s="23"/>
      <c r="J38" s="23"/>
    </row>
    <row r="39" spans="1:10" ht="13.5" thickBot="1" x14ac:dyDescent="0.25">
      <c r="A39" s="164" t="s">
        <v>22</v>
      </c>
      <c r="B39" s="115">
        <v>1</v>
      </c>
      <c r="C39" s="131"/>
      <c r="D39" s="110"/>
      <c r="E39" s="110"/>
      <c r="F39" s="21"/>
      <c r="G39" s="21"/>
      <c r="H39" s="21"/>
      <c r="I39" s="21"/>
      <c r="J39" s="21"/>
    </row>
    <row r="40" spans="1:10" ht="13.5" thickBot="1" x14ac:dyDescent="0.25">
      <c r="A40" s="164"/>
      <c r="B40" s="116">
        <v>2</v>
      </c>
      <c r="C40" s="132"/>
      <c r="D40" s="111"/>
      <c r="E40" s="111"/>
      <c r="F40" s="22"/>
      <c r="G40" s="22"/>
      <c r="H40" s="22"/>
      <c r="I40" s="22"/>
      <c r="J40" s="22"/>
    </row>
    <row r="41" spans="1:10" ht="13.5" thickBot="1" x14ac:dyDescent="0.25">
      <c r="A41" s="164"/>
      <c r="B41" s="117">
        <v>3</v>
      </c>
      <c r="C41" s="133"/>
      <c r="D41" s="112"/>
      <c r="E41" s="112"/>
      <c r="F41" s="23"/>
      <c r="G41" s="23"/>
      <c r="H41" s="23"/>
      <c r="I41" s="23"/>
      <c r="J41" s="23"/>
    </row>
    <row r="42" spans="1:10" ht="13.5" thickBot="1" x14ac:dyDescent="0.25">
      <c r="A42" s="164" t="s">
        <v>23</v>
      </c>
      <c r="B42" s="115">
        <v>1</v>
      </c>
      <c r="C42" s="131"/>
      <c r="D42" s="110"/>
      <c r="E42" s="110"/>
      <c r="F42" s="21"/>
      <c r="G42" s="21"/>
      <c r="H42" s="21"/>
      <c r="I42" s="21"/>
      <c r="J42" s="21"/>
    </row>
    <row r="43" spans="1:10" ht="13.5" thickBot="1" x14ac:dyDescent="0.25">
      <c r="A43" s="164"/>
      <c r="B43" s="116">
        <v>2</v>
      </c>
      <c r="C43" s="132"/>
      <c r="D43" s="111"/>
      <c r="E43" s="111"/>
      <c r="F43" s="22"/>
      <c r="G43" s="22"/>
      <c r="H43" s="22"/>
      <c r="I43" s="22"/>
      <c r="J43" s="22"/>
    </row>
    <row r="44" spans="1:10" ht="13.5" thickBot="1" x14ac:dyDescent="0.25">
      <c r="A44" s="164"/>
      <c r="B44" s="117">
        <v>3</v>
      </c>
      <c r="C44" s="133"/>
      <c r="D44" s="112"/>
      <c r="E44" s="112"/>
      <c r="F44" s="23"/>
      <c r="G44" s="23"/>
      <c r="H44" s="23"/>
      <c r="I44" s="23"/>
      <c r="J44" s="23"/>
    </row>
    <row r="45" spans="1:10" ht="13.5" thickBot="1" x14ac:dyDescent="0.25">
      <c r="A45" s="164" t="s">
        <v>24</v>
      </c>
      <c r="B45" s="115">
        <v>1</v>
      </c>
      <c r="C45" s="131"/>
      <c r="D45" s="110"/>
      <c r="E45" s="110"/>
      <c r="F45" s="21"/>
      <c r="G45" s="21"/>
      <c r="H45" s="21"/>
      <c r="I45" s="21"/>
      <c r="J45" s="21"/>
    </row>
    <row r="46" spans="1:10" ht="13.5" thickBot="1" x14ac:dyDescent="0.25">
      <c r="A46" s="164"/>
      <c r="B46" s="116">
        <v>2</v>
      </c>
      <c r="C46" s="132"/>
      <c r="D46" s="111"/>
      <c r="E46" s="111"/>
      <c r="F46" s="22"/>
      <c r="G46" s="22"/>
      <c r="H46" s="22"/>
      <c r="I46" s="22"/>
      <c r="J46" s="22"/>
    </row>
    <row r="47" spans="1:10" ht="13.5" thickBot="1" x14ac:dyDescent="0.25">
      <c r="A47" s="164"/>
      <c r="B47" s="117">
        <v>3</v>
      </c>
      <c r="C47" s="133"/>
      <c r="D47" s="112"/>
      <c r="E47" s="112"/>
      <c r="F47" s="23"/>
      <c r="G47" s="23"/>
      <c r="H47" s="23"/>
      <c r="I47" s="23"/>
      <c r="J47" s="23"/>
    </row>
    <row r="48" spans="1:10" ht="13.5" thickBot="1" x14ac:dyDescent="0.25">
      <c r="A48" s="164" t="s">
        <v>25</v>
      </c>
      <c r="B48" s="115">
        <v>1</v>
      </c>
      <c r="C48" s="131"/>
      <c r="D48" s="110"/>
      <c r="E48" s="110"/>
      <c r="F48" s="21"/>
      <c r="G48" s="21"/>
      <c r="H48" s="21"/>
      <c r="I48" s="21"/>
      <c r="J48" s="21"/>
    </row>
    <row r="49" spans="1:10" ht="13.5" thickBot="1" x14ac:dyDescent="0.25">
      <c r="A49" s="164"/>
      <c r="B49" s="116">
        <v>2</v>
      </c>
      <c r="C49" s="132"/>
      <c r="D49" s="111"/>
      <c r="E49" s="111"/>
      <c r="F49" s="22"/>
      <c r="G49" s="22"/>
      <c r="H49" s="22"/>
      <c r="I49" s="22"/>
      <c r="J49" s="22"/>
    </row>
    <row r="50" spans="1:10" ht="13.5" thickBot="1" x14ac:dyDescent="0.25">
      <c r="A50" s="164"/>
      <c r="B50" s="117">
        <v>3</v>
      </c>
      <c r="C50" s="133"/>
      <c r="D50" s="112"/>
      <c r="E50" s="112"/>
      <c r="F50" s="23"/>
      <c r="G50" s="23"/>
      <c r="H50" s="23"/>
      <c r="I50" s="23"/>
      <c r="J50" s="23"/>
    </row>
    <row r="51" spans="1:10" ht="13.5" thickBot="1" x14ac:dyDescent="0.25">
      <c r="A51" s="164" t="s">
        <v>26</v>
      </c>
      <c r="B51" s="115">
        <v>1</v>
      </c>
      <c r="C51" s="131"/>
      <c r="D51" s="110"/>
      <c r="E51" s="110"/>
      <c r="F51" s="21"/>
      <c r="G51" s="21"/>
      <c r="H51" s="21"/>
      <c r="I51" s="21"/>
      <c r="J51" s="21"/>
    </row>
    <row r="52" spans="1:10" ht="13.5" thickBot="1" x14ac:dyDescent="0.25">
      <c r="A52" s="164"/>
      <c r="B52" s="116">
        <v>2</v>
      </c>
      <c r="C52" s="132"/>
      <c r="D52" s="111"/>
      <c r="E52" s="111"/>
      <c r="F52" s="22"/>
      <c r="G52" s="22"/>
      <c r="H52" s="22"/>
      <c r="I52" s="22"/>
      <c r="J52" s="22"/>
    </row>
    <row r="53" spans="1:10" ht="13.5" thickBot="1" x14ac:dyDescent="0.25">
      <c r="A53" s="164"/>
      <c r="B53" s="117">
        <v>3</v>
      </c>
      <c r="C53" s="133"/>
      <c r="D53" s="112"/>
      <c r="E53" s="112"/>
      <c r="F53" s="23"/>
      <c r="G53" s="23"/>
      <c r="H53" s="23"/>
      <c r="I53" s="23"/>
      <c r="J53" s="23"/>
    </row>
    <row r="54" spans="1:10" ht="13.5" thickBot="1" x14ac:dyDescent="0.25">
      <c r="A54" s="164" t="s">
        <v>27</v>
      </c>
      <c r="B54" s="115">
        <v>1</v>
      </c>
      <c r="C54" s="131"/>
      <c r="D54" s="110"/>
      <c r="E54" s="110"/>
      <c r="F54" s="21"/>
      <c r="G54" s="21"/>
      <c r="H54" s="21"/>
      <c r="I54" s="21"/>
      <c r="J54" s="21"/>
    </row>
    <row r="55" spans="1:10" ht="13.5" thickBot="1" x14ac:dyDescent="0.25">
      <c r="A55" s="164"/>
      <c r="B55" s="116">
        <v>2</v>
      </c>
      <c r="C55" s="132"/>
      <c r="D55" s="111"/>
      <c r="E55" s="111"/>
      <c r="F55" s="22"/>
      <c r="G55" s="22"/>
      <c r="H55" s="22"/>
      <c r="I55" s="22"/>
      <c r="J55" s="22"/>
    </row>
    <row r="56" spans="1:10" ht="13.5" thickBot="1" x14ac:dyDescent="0.25">
      <c r="A56" s="164"/>
      <c r="B56" s="117">
        <v>3</v>
      </c>
      <c r="C56" s="133"/>
      <c r="D56" s="112"/>
      <c r="E56" s="112"/>
      <c r="F56" s="23"/>
      <c r="G56" s="23"/>
      <c r="H56" s="23"/>
      <c r="I56" s="23"/>
      <c r="J56" s="23"/>
    </row>
    <row r="57" spans="1:10" ht="13.5" thickBot="1" x14ac:dyDescent="0.25">
      <c r="A57" s="164" t="s">
        <v>28</v>
      </c>
      <c r="B57" s="115">
        <v>1</v>
      </c>
      <c r="C57" s="131"/>
      <c r="D57" s="110"/>
      <c r="E57" s="110"/>
      <c r="F57" s="21"/>
      <c r="G57" s="21"/>
      <c r="H57" s="21"/>
      <c r="I57" s="21"/>
      <c r="J57" s="21"/>
    </row>
    <row r="58" spans="1:10" ht="13.5" thickBot="1" x14ac:dyDescent="0.25">
      <c r="A58" s="164"/>
      <c r="B58" s="116">
        <v>2</v>
      </c>
      <c r="C58" s="132"/>
      <c r="D58" s="111"/>
      <c r="E58" s="111"/>
      <c r="F58" s="22"/>
      <c r="G58" s="22"/>
      <c r="H58" s="22"/>
      <c r="I58" s="22"/>
      <c r="J58" s="22"/>
    </row>
    <row r="59" spans="1:10" ht="13.5" thickBot="1" x14ac:dyDescent="0.25">
      <c r="A59" s="164"/>
      <c r="B59" s="117">
        <v>3</v>
      </c>
      <c r="C59" s="133"/>
      <c r="D59" s="112"/>
      <c r="E59" s="112"/>
      <c r="F59" s="23"/>
      <c r="G59" s="23"/>
      <c r="H59" s="23"/>
      <c r="I59" s="23"/>
      <c r="J59" s="23"/>
    </row>
    <row r="60" spans="1:10" ht="13.5" thickBot="1" x14ac:dyDescent="0.25">
      <c r="A60" s="164" t="s">
        <v>29</v>
      </c>
      <c r="B60" s="115">
        <v>1</v>
      </c>
      <c r="C60" s="131"/>
      <c r="D60" s="110"/>
      <c r="E60" s="110"/>
      <c r="F60" s="21"/>
      <c r="G60" s="21"/>
      <c r="H60" s="21"/>
      <c r="I60" s="21"/>
      <c r="J60" s="21"/>
    </row>
    <row r="61" spans="1:10" ht="13.5" thickBot="1" x14ac:dyDescent="0.25">
      <c r="A61" s="164"/>
      <c r="B61" s="116">
        <v>2</v>
      </c>
      <c r="C61" s="132"/>
      <c r="D61" s="111"/>
      <c r="E61" s="111"/>
      <c r="F61" s="22"/>
      <c r="G61" s="22"/>
      <c r="H61" s="22"/>
      <c r="I61" s="22"/>
      <c r="J61" s="22"/>
    </row>
    <row r="62" spans="1:10" ht="13.5" thickBot="1" x14ac:dyDescent="0.25">
      <c r="A62" s="164"/>
      <c r="B62" s="117">
        <v>3</v>
      </c>
      <c r="C62" s="133"/>
      <c r="D62" s="112"/>
      <c r="E62" s="112"/>
      <c r="F62" s="23"/>
      <c r="G62" s="23"/>
      <c r="H62" s="23"/>
      <c r="I62" s="23"/>
      <c r="J62" s="23"/>
    </row>
    <row r="63" spans="1:10" ht="13.5" thickBot="1" x14ac:dyDescent="0.25">
      <c r="A63" s="164" t="s">
        <v>30</v>
      </c>
      <c r="B63" s="115">
        <v>1</v>
      </c>
      <c r="C63" s="131"/>
      <c r="D63" s="110"/>
      <c r="E63" s="110"/>
      <c r="F63" s="21"/>
      <c r="G63" s="21"/>
      <c r="H63" s="21"/>
      <c r="I63" s="21"/>
      <c r="J63" s="21"/>
    </row>
    <row r="64" spans="1:10" ht="13.5" thickBot="1" x14ac:dyDescent="0.25">
      <c r="A64" s="164"/>
      <c r="B64" s="116">
        <v>2</v>
      </c>
      <c r="C64" s="132"/>
      <c r="D64" s="111"/>
      <c r="E64" s="111"/>
      <c r="F64" s="22"/>
      <c r="G64" s="22"/>
      <c r="H64" s="22"/>
      <c r="I64" s="22"/>
      <c r="J64" s="22"/>
    </row>
    <row r="65" spans="1:10" ht="13.5" thickBot="1" x14ac:dyDescent="0.25">
      <c r="A65" s="165"/>
      <c r="B65" s="118">
        <v>3</v>
      </c>
      <c r="C65" s="133"/>
      <c r="D65" s="112"/>
      <c r="E65" s="112"/>
      <c r="F65" s="23"/>
      <c r="G65" s="23"/>
      <c r="H65" s="23"/>
      <c r="I65" s="23"/>
      <c r="J65" s="23"/>
    </row>
  </sheetData>
  <sheetProtection password="A042" sheet="1" objects="1" scenarios="1"/>
  <mergeCells count="25">
    <mergeCell ref="A12:A14"/>
    <mergeCell ref="A3:A4"/>
    <mergeCell ref="B3:B4"/>
    <mergeCell ref="C3:C4"/>
    <mergeCell ref="A1:J1"/>
    <mergeCell ref="D3:J3"/>
    <mergeCell ref="A6:A8"/>
    <mergeCell ref="A9:A11"/>
    <mergeCell ref="A48:A50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45:A47"/>
    <mergeCell ref="A51:A53"/>
    <mergeCell ref="A54:A56"/>
    <mergeCell ref="A57:A59"/>
    <mergeCell ref="A60:A62"/>
    <mergeCell ref="A63:A65"/>
  </mergeCells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 xml:space="preserve">&amp;L&amp;G&amp;RVídeňská 1023, 69123 Pohořelice
tel: +420519424247, email: nutrivet@nutrivet.cz, web: www.nutrivet.cz 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topLeftCell="A4" workbookViewId="0">
      <selection activeCell="H16" sqref="H16"/>
    </sheetView>
  </sheetViews>
  <sheetFormatPr defaultRowHeight="12.75" x14ac:dyDescent="0.2"/>
  <cols>
    <col min="3" max="3" width="18.5703125" customWidth="1"/>
  </cols>
  <sheetData>
    <row r="1" spans="1:9" x14ac:dyDescent="0.2">
      <c r="A1" s="175" t="s">
        <v>70</v>
      </c>
      <c r="B1" s="175"/>
      <c r="C1" s="175"/>
      <c r="D1" s="175"/>
      <c r="E1" s="175"/>
      <c r="F1" s="175"/>
      <c r="G1" s="175"/>
      <c r="H1" s="175"/>
      <c r="I1" s="175"/>
    </row>
    <row r="3" spans="1:9" x14ac:dyDescent="0.2">
      <c r="C3" s="176" t="s">
        <v>61</v>
      </c>
      <c r="D3" s="162"/>
      <c r="E3" s="162"/>
    </row>
    <row r="4" spans="1:9" x14ac:dyDescent="0.2">
      <c r="B4" s="1"/>
      <c r="C4" s="162"/>
      <c r="D4" s="162"/>
      <c r="E4" s="162"/>
      <c r="F4" s="2"/>
      <c r="G4" s="2"/>
      <c r="H4" s="3"/>
    </row>
    <row r="5" spans="1:9" x14ac:dyDescent="0.2">
      <c r="B5" s="4"/>
      <c r="C5" s="53"/>
      <c r="D5" s="53"/>
      <c r="E5" s="5"/>
      <c r="F5" s="5"/>
      <c r="G5" s="5"/>
      <c r="H5" s="6"/>
    </row>
    <row r="6" spans="1:9" ht="13.5" thickBot="1" x14ac:dyDescent="0.25">
      <c r="B6" s="4"/>
      <c r="C6" s="5"/>
      <c r="G6" s="54"/>
      <c r="H6" s="6"/>
    </row>
    <row r="7" spans="1:9" ht="16.5" thickBot="1" x14ac:dyDescent="0.3">
      <c r="B7" s="4"/>
      <c r="C7" s="45" t="s">
        <v>62</v>
      </c>
      <c r="D7" s="45"/>
      <c r="E7" s="49">
        <v>97</v>
      </c>
      <c r="G7" s="74" t="s">
        <v>12</v>
      </c>
      <c r="H7" s="6"/>
    </row>
    <row r="8" spans="1:9" x14ac:dyDescent="0.2">
      <c r="B8" s="4"/>
      <c r="C8" s="5"/>
      <c r="H8" s="6"/>
    </row>
    <row r="9" spans="1:9" x14ac:dyDescent="0.2">
      <c r="B9" s="7"/>
      <c r="C9" s="8"/>
      <c r="D9" s="8"/>
      <c r="E9" s="8"/>
      <c r="F9" s="8"/>
      <c r="G9" s="8"/>
      <c r="H9" s="9"/>
    </row>
  </sheetData>
  <sheetProtection password="A042" sheet="1"/>
  <mergeCells count="2">
    <mergeCell ref="A1:I1"/>
    <mergeCell ref="C3:E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topLeftCell="A10" workbookViewId="0">
      <selection activeCell="E16" sqref="E16"/>
    </sheetView>
  </sheetViews>
  <sheetFormatPr defaultRowHeight="12.75" x14ac:dyDescent="0.2"/>
  <cols>
    <col min="1" max="1" width="5.5703125" customWidth="1"/>
    <col min="3" max="3" width="13.140625" customWidth="1"/>
    <col min="5" max="5" width="11.85546875" customWidth="1"/>
    <col min="6" max="6" width="7.7109375" customWidth="1"/>
    <col min="7" max="7" width="11.85546875" customWidth="1"/>
    <col min="11" max="11" width="9.140625" customWidth="1"/>
    <col min="12" max="12" width="9.140625" hidden="1" customWidth="1"/>
  </cols>
  <sheetData>
    <row r="1" spans="1:12" x14ac:dyDescent="0.2">
      <c r="A1" s="175" t="s">
        <v>55</v>
      </c>
      <c r="B1" s="175"/>
      <c r="C1" s="175"/>
      <c r="D1" s="175"/>
      <c r="E1" s="175"/>
      <c r="F1" s="175"/>
      <c r="G1" s="175"/>
      <c r="H1" s="175"/>
      <c r="I1" s="175"/>
    </row>
    <row r="3" spans="1:12" x14ac:dyDescent="0.2">
      <c r="C3" s="176" t="s">
        <v>47</v>
      </c>
      <c r="D3" s="162"/>
      <c r="E3" s="162"/>
    </row>
    <row r="4" spans="1:12" x14ac:dyDescent="0.2">
      <c r="B4" s="1"/>
      <c r="C4" s="162"/>
      <c r="D4" s="162"/>
      <c r="E4" s="162"/>
      <c r="F4" s="2"/>
      <c r="G4" s="2"/>
      <c r="H4" s="3"/>
    </row>
    <row r="5" spans="1:12" x14ac:dyDescent="0.2">
      <c r="B5" s="4"/>
      <c r="C5" s="53"/>
      <c r="D5" s="53"/>
      <c r="E5" s="5" t="s">
        <v>48</v>
      </c>
      <c r="F5" s="5"/>
      <c r="G5" s="5" t="s">
        <v>43</v>
      </c>
      <c r="H5" s="6"/>
      <c r="L5" t="s">
        <v>44</v>
      </c>
    </row>
    <row r="6" spans="1:12" ht="13.5" thickBot="1" x14ac:dyDescent="0.25">
      <c r="B6" s="4"/>
      <c r="C6" s="5"/>
      <c r="H6" s="6"/>
    </row>
    <row r="7" spans="1:12" ht="16.5" thickBot="1" x14ac:dyDescent="0.3">
      <c r="B7" s="4"/>
      <c r="C7" s="45" t="s">
        <v>39</v>
      </c>
      <c r="D7" s="45"/>
      <c r="E7" s="55"/>
      <c r="G7" s="49">
        <v>0.6</v>
      </c>
      <c r="H7" s="6"/>
    </row>
    <row r="8" spans="1:12" x14ac:dyDescent="0.2">
      <c r="B8" s="4"/>
      <c r="H8" s="6"/>
    </row>
    <row r="9" spans="1:12" ht="13.5" thickBot="1" x14ac:dyDescent="0.25">
      <c r="B9" s="4"/>
      <c r="H9" s="6"/>
    </row>
    <row r="10" spans="1:12" ht="16.5" thickBot="1" x14ac:dyDescent="0.3">
      <c r="B10" s="4"/>
      <c r="C10" s="45" t="s">
        <v>40</v>
      </c>
      <c r="D10" s="45"/>
      <c r="E10" s="50">
        <v>30</v>
      </c>
      <c r="G10" s="50">
        <v>0.7</v>
      </c>
      <c r="H10" s="6"/>
      <c r="L10">
        <f>E10*G10</f>
        <v>21</v>
      </c>
    </row>
    <row r="11" spans="1:12" x14ac:dyDescent="0.2">
      <c r="B11" s="4"/>
      <c r="E11" s="56"/>
      <c r="H11" s="6"/>
    </row>
    <row r="12" spans="1:12" ht="13.5" thickBot="1" x14ac:dyDescent="0.25">
      <c r="B12" s="4"/>
      <c r="D12" s="5"/>
      <c r="E12" s="54"/>
      <c r="H12" s="6"/>
    </row>
    <row r="13" spans="1:12" ht="16.5" thickBot="1" x14ac:dyDescent="0.3">
      <c r="B13" s="4"/>
      <c r="C13" s="45" t="s">
        <v>8</v>
      </c>
      <c r="D13" s="45"/>
      <c r="E13" s="60"/>
      <c r="G13" s="51">
        <v>0.69</v>
      </c>
      <c r="H13" s="6"/>
    </row>
    <row r="14" spans="1:12" x14ac:dyDescent="0.2">
      <c r="B14" s="4"/>
      <c r="C14" s="61"/>
      <c r="D14" s="46"/>
      <c r="E14" s="62"/>
      <c r="F14" s="61"/>
      <c r="G14" s="61"/>
      <c r="H14" s="6"/>
    </row>
    <row r="15" spans="1:12" ht="13.5" thickBot="1" x14ac:dyDescent="0.25">
      <c r="B15" s="4"/>
      <c r="E15" s="56"/>
      <c r="H15" s="6"/>
    </row>
    <row r="16" spans="1:12" ht="16.5" thickBot="1" x14ac:dyDescent="0.3">
      <c r="B16" s="4"/>
      <c r="C16" s="45" t="s">
        <v>49</v>
      </c>
      <c r="D16" s="45"/>
      <c r="E16" s="63"/>
      <c r="G16" s="51">
        <v>0.79</v>
      </c>
      <c r="H16" s="6"/>
      <c r="K16" s="17"/>
    </row>
    <row r="17" spans="2:10" x14ac:dyDescent="0.2">
      <c r="B17" s="4"/>
      <c r="C17" s="5"/>
      <c r="H17" s="6"/>
    </row>
    <row r="18" spans="2:10" x14ac:dyDescent="0.2">
      <c r="B18" s="7"/>
      <c r="C18" s="8"/>
      <c r="D18" s="8"/>
      <c r="E18" s="8"/>
      <c r="F18" s="8"/>
      <c r="G18" s="8"/>
      <c r="H18" s="9"/>
    </row>
    <row r="21" spans="2:10" x14ac:dyDescent="0.2">
      <c r="C21" s="176" t="s">
        <v>50</v>
      </c>
      <c r="D21" s="162"/>
      <c r="E21" s="162"/>
    </row>
    <row r="22" spans="2:10" x14ac:dyDescent="0.2">
      <c r="B22" s="1"/>
      <c r="C22" s="162"/>
      <c r="D22" s="162"/>
      <c r="E22" s="162"/>
      <c r="F22" s="2"/>
      <c r="G22" s="2"/>
      <c r="H22" s="3"/>
    </row>
    <row r="23" spans="2:10" x14ac:dyDescent="0.2">
      <c r="B23" s="4"/>
      <c r="C23" s="53"/>
      <c r="D23" s="53"/>
      <c r="E23" s="5" t="s">
        <v>51</v>
      </c>
      <c r="F23" s="5"/>
      <c r="G23" s="5" t="s">
        <v>52</v>
      </c>
      <c r="H23" s="6"/>
    </row>
    <row r="24" spans="2:10" ht="13.5" thickBot="1" x14ac:dyDescent="0.25">
      <c r="B24" s="4"/>
      <c r="C24" s="5"/>
      <c r="H24" s="6"/>
    </row>
    <row r="25" spans="2:10" ht="16.5" thickBot="1" x14ac:dyDescent="0.3">
      <c r="B25" s="4"/>
      <c r="C25" s="45" t="s">
        <v>39</v>
      </c>
      <c r="D25" s="45"/>
      <c r="E25" s="57">
        <v>5.8799999999999998E-3</v>
      </c>
      <c r="G25" s="55"/>
      <c r="H25" s="6"/>
    </row>
    <row r="26" spans="2:10" x14ac:dyDescent="0.2">
      <c r="B26" s="4"/>
      <c r="H26" s="6"/>
    </row>
    <row r="27" spans="2:10" ht="13.5" thickBot="1" x14ac:dyDescent="0.25">
      <c r="B27" s="4"/>
      <c r="H27" s="6"/>
    </row>
    <row r="28" spans="2:10" ht="16.5" thickBot="1" x14ac:dyDescent="0.3">
      <c r="B28" s="4"/>
      <c r="C28" s="45" t="s">
        <v>53</v>
      </c>
      <c r="D28" s="45"/>
      <c r="E28" s="58">
        <v>1.9179999999999999E-2</v>
      </c>
      <c r="G28" s="58">
        <v>1.549E-2</v>
      </c>
      <c r="H28" s="6"/>
    </row>
    <row r="29" spans="2:10" x14ac:dyDescent="0.2">
      <c r="B29" s="4"/>
      <c r="D29" s="5"/>
      <c r="E29" s="5"/>
      <c r="H29" s="6"/>
      <c r="J29" s="56"/>
    </row>
    <row r="30" spans="2:10" ht="13.5" thickBot="1" x14ac:dyDescent="0.25">
      <c r="B30" s="4"/>
      <c r="H30" s="6"/>
    </row>
    <row r="31" spans="2:10" ht="16.5" thickBot="1" x14ac:dyDescent="0.3">
      <c r="B31" s="4"/>
      <c r="C31" s="45" t="s">
        <v>54</v>
      </c>
      <c r="D31" s="45"/>
      <c r="E31" s="59">
        <v>-0.15</v>
      </c>
      <c r="G31" s="64"/>
      <c r="H31" s="6"/>
    </row>
    <row r="32" spans="2:10" ht="15.75" x14ac:dyDescent="0.25">
      <c r="B32" s="4"/>
      <c r="C32" s="45"/>
      <c r="D32" s="45"/>
      <c r="E32" s="64"/>
      <c r="G32" s="64"/>
      <c r="H32" s="6"/>
    </row>
    <row r="33" spans="2:8" x14ac:dyDescent="0.2">
      <c r="B33" s="7"/>
      <c r="C33" s="8"/>
      <c r="D33" s="8"/>
      <c r="E33" s="8"/>
      <c r="F33" s="8"/>
      <c r="G33" s="8"/>
      <c r="H33" s="9"/>
    </row>
  </sheetData>
  <sheetProtection password="A042" sheet="1"/>
  <mergeCells count="3">
    <mergeCell ref="C3:E4"/>
    <mergeCell ref="C21:E22"/>
    <mergeCell ref="A1:I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showGridLines="0" topLeftCell="D1" zoomScale="90" zoomScaleNormal="90" workbookViewId="0">
      <selection activeCell="D6" sqref="D6"/>
    </sheetView>
  </sheetViews>
  <sheetFormatPr defaultColWidth="11.5703125" defaultRowHeight="12.75" x14ac:dyDescent="0.2"/>
  <cols>
    <col min="1" max="3" width="7.5703125" customWidth="1"/>
    <col min="4" max="4" width="13" customWidth="1"/>
    <col min="5" max="15" width="8.7109375" customWidth="1"/>
    <col min="16" max="16" width="20.5703125" customWidth="1"/>
    <col min="17" max="17" width="11" customWidth="1"/>
    <col min="18" max="18" width="16.42578125" customWidth="1"/>
    <col min="19" max="19" width="10.85546875" customWidth="1"/>
    <col min="20" max="21" width="7.5703125" customWidth="1"/>
    <col min="22" max="22" width="10.42578125" customWidth="1"/>
    <col min="23" max="24" width="9.28515625" customWidth="1"/>
  </cols>
  <sheetData>
    <row r="1" spans="1:24" x14ac:dyDescent="0.2">
      <c r="A1" s="194" t="str">
        <f>'Vstupy hybridů'!A1:C1</f>
        <v>Chemická analýza</v>
      </c>
      <c r="B1" s="194"/>
      <c r="C1" s="194"/>
    </row>
    <row r="3" spans="1:24" ht="12.75" customHeight="1" x14ac:dyDescent="0.2">
      <c r="A3" s="195" t="s">
        <v>4</v>
      </c>
      <c r="B3" s="195" t="s">
        <v>5</v>
      </c>
      <c r="C3" s="195" t="s">
        <v>78</v>
      </c>
      <c r="D3" s="180" t="s">
        <v>75</v>
      </c>
      <c r="E3" s="187" t="s">
        <v>32</v>
      </c>
      <c r="F3" s="190"/>
      <c r="G3" s="187"/>
      <c r="H3" s="187"/>
      <c r="I3" s="187"/>
      <c r="J3" s="187"/>
      <c r="K3" s="187"/>
      <c r="L3" s="187"/>
      <c r="M3" s="187"/>
      <c r="N3" s="187"/>
      <c r="O3" s="188"/>
      <c r="P3" s="66" t="s">
        <v>33</v>
      </c>
      <c r="Q3" s="186" t="s">
        <v>56</v>
      </c>
      <c r="R3" s="187"/>
      <c r="S3" s="188"/>
      <c r="T3" s="189" t="s">
        <v>7</v>
      </c>
      <c r="U3" s="186"/>
      <c r="V3" s="191" t="s">
        <v>80</v>
      </c>
      <c r="W3" s="184" t="s">
        <v>34</v>
      </c>
      <c r="X3" s="185"/>
    </row>
    <row r="4" spans="1:24" x14ac:dyDescent="0.2">
      <c r="A4" s="195"/>
      <c r="B4" s="195"/>
      <c r="C4" s="195"/>
      <c r="D4" s="181"/>
      <c r="E4" s="102" t="s">
        <v>6</v>
      </c>
      <c r="F4" s="120" t="s">
        <v>59</v>
      </c>
      <c r="G4" s="182" t="s">
        <v>41</v>
      </c>
      <c r="H4" s="183"/>
      <c r="I4" s="193" t="s">
        <v>8</v>
      </c>
      <c r="J4" s="183"/>
      <c r="K4" s="67" t="s">
        <v>9</v>
      </c>
      <c r="L4" s="178" t="s">
        <v>39</v>
      </c>
      <c r="M4" s="179"/>
      <c r="N4" s="178" t="s">
        <v>42</v>
      </c>
      <c r="O4" s="179"/>
      <c r="P4" s="67" t="s">
        <v>9</v>
      </c>
      <c r="Q4" s="68" t="s">
        <v>45</v>
      </c>
      <c r="R4" s="68" t="s">
        <v>46</v>
      </c>
      <c r="S4" s="68" t="s">
        <v>57</v>
      </c>
      <c r="T4" s="67" t="s">
        <v>11</v>
      </c>
      <c r="U4" s="134" t="s">
        <v>58</v>
      </c>
      <c r="V4" s="192"/>
      <c r="W4" s="184"/>
      <c r="X4" s="185"/>
    </row>
    <row r="5" spans="1:24" x14ac:dyDescent="0.2">
      <c r="A5" s="69"/>
      <c r="B5" s="69"/>
      <c r="C5" s="69" t="s">
        <v>35</v>
      </c>
      <c r="D5" s="69" t="s">
        <v>35</v>
      </c>
      <c r="E5" s="69" t="s">
        <v>12</v>
      </c>
      <c r="F5" s="119" t="s">
        <v>12</v>
      </c>
      <c r="G5" s="69" t="s">
        <v>77</v>
      </c>
      <c r="H5" s="69" t="s">
        <v>12</v>
      </c>
      <c r="I5" s="69" t="s">
        <v>77</v>
      </c>
      <c r="J5" s="70" t="s">
        <v>12</v>
      </c>
      <c r="K5" s="70" t="s">
        <v>12</v>
      </c>
      <c r="L5" s="69" t="s">
        <v>77</v>
      </c>
      <c r="M5" s="69" t="s">
        <v>12</v>
      </c>
      <c r="N5" s="69" t="s">
        <v>77</v>
      </c>
      <c r="O5" s="69" t="s">
        <v>12</v>
      </c>
      <c r="P5" s="70" t="s">
        <v>12</v>
      </c>
      <c r="Q5" s="70"/>
      <c r="R5" s="71"/>
      <c r="S5" s="70"/>
      <c r="T5" s="69" t="s">
        <v>13</v>
      </c>
      <c r="U5" s="137" t="s">
        <v>13</v>
      </c>
      <c r="V5" s="140" t="s">
        <v>81</v>
      </c>
      <c r="W5" s="138" t="s">
        <v>36</v>
      </c>
      <c r="X5" s="70" t="s">
        <v>37</v>
      </c>
    </row>
    <row r="6" spans="1:24" x14ac:dyDescent="0.2">
      <c r="A6" s="177" t="str">
        <f>'Vstupy hybridů'!A6</f>
        <v>H1</v>
      </c>
      <c r="B6" s="69">
        <f>'Vstupy hybridů'!B6</f>
        <v>1</v>
      </c>
      <c r="C6" s="70">
        <f>'Vstupy hybridů'!C6</f>
        <v>0</v>
      </c>
      <c r="D6" s="121" t="str">
        <f t="shared" ref="D6:D37" si="0">IF(AND(ISNUMBER(C6),ISNUMBER(E6)),C6*E6/100,"")</f>
        <v/>
      </c>
      <c r="E6" s="121" t="str">
        <f>IF(ISNUMBER('Vstupy hybridů'!D6),'Vstupy hybridů'!D6,"")</f>
        <v/>
      </c>
      <c r="F6" s="121" t="str">
        <f>IF(ISNUMBER('Vstupy hybridů'!E6),'Vstupy hybridů'!E6,"")</f>
        <v/>
      </c>
      <c r="G6" s="121" t="str">
        <f>IF(AND(ISNUMBER(L6),ISNUMBER(N6),ISNUMBER(I6),ISNUMBER('Konstanty výpočtu NEL'!$E$10)),1000-(L6+N6+I6+'Konstanty výpočtu NEL'!$E$10),"")</f>
        <v/>
      </c>
      <c r="H6" s="121" t="str">
        <f>IF(ISNUMBER(G6),G6/10,"")</f>
        <v/>
      </c>
      <c r="I6" s="121" t="str">
        <f>IF(AND(ISNUMBER(J6)),J6*10,"")</f>
        <v/>
      </c>
      <c r="J6" s="121" t="str">
        <f>IF('Vstupy hybridů'!G6,'Vstupy hybridů'!G6,"")</f>
        <v/>
      </c>
      <c r="K6" s="121" t="str">
        <f>IF('Vstupy hybridů'!H6,'Vstupy hybridů'!H6,"")</f>
        <v/>
      </c>
      <c r="L6" s="121" t="str">
        <f>IF(ISNUMBER(M6),M6*10,"")</f>
        <v/>
      </c>
      <c r="M6" s="121" t="str">
        <f>IF(ISNUMBER('Vstupy hybridů'!F6),'Vstupy hybridů'!F6,"")</f>
        <v/>
      </c>
      <c r="N6" s="121" t="str">
        <f>IF(ISNUMBER(O6),O6*10,"")</f>
        <v/>
      </c>
      <c r="O6" s="121" t="str">
        <f>IF(ISNUMBER('Vstupy hybridů'!I6),'Vstupy hybridů'!I6,"")</f>
        <v/>
      </c>
      <c r="P6" s="121" t="str">
        <f>IF(ISNUMBER('Vstupy hybridů'!J6),'Vstupy hybridů'!J6,"")</f>
        <v/>
      </c>
      <c r="Q6" s="121" t="str">
        <f>IF(AND(ISNUMBER(L6),ISNUMBER(N6),ISNUMBER('Konstanty výpočtu NEL'!$E$25),ISNUMBER('Konstanty výpočtu NEL'!$E$28),ISNUMBER('Konstanty výpočtu NEL'!$E$31)),L6*'Konstanty výpočtu NEL'!$E$25+(1000-N6)*'Konstanty výpočtu NEL'!$E$28+'Konstanty výpočtu NEL'!$E$31,"")</f>
        <v/>
      </c>
      <c r="R6" s="121" t="str">
        <f>IF(AND(ISNUMBER(L6),ISNUMBER('Konstanty výpočtu NEL'!$G$7),ISNUMBER('Konstanty výpočtu NEL'!$L$10),ISNUMBER(I6),ISNUMBER(P6),ISNUMBER(G6),ISNUMBER('Konstanty výpočtu NEL'!$G$16)),'Konstanty výpočtu NEL'!$G$28*(L6*'Konstanty výpočtu NEL'!$G$7+'Konstanty výpočtu NEL'!$L$10+I6*P6/100+G6*'Konstanty výpočtu NEL'!$G$16),"")</f>
        <v/>
      </c>
      <c r="S6" s="121" t="str">
        <f>IF(AND(ISNUMBER(L6),ISNUMBER('Konstanty výpočtu NEL'!$G$7),ISNUMBER('Konstanty výpočtu NEL'!$L$10),ISNUMBER(I6),ISNUMBER('Konstanty výpočtu NEL'!$G$13),ISNUMBER(G6),ISNUMBER('Konstanty výpočtu NEL'!$G$16)),'Konstanty výpočtu NEL'!$G$28*(L6*'Konstanty výpočtu NEL'!$G$7+'Konstanty výpočtu NEL'!$L$10+I6*'Konstanty výpočtu NEL'!$G$13+G6*'Konstanty výpočtu NEL'!$G$16),"")</f>
        <v/>
      </c>
      <c r="T6" s="121" t="str">
        <f>IF(AND(ISNUMBER(Q6),ISNUMBER(R6)),R6*(0.463+0.24*R6/Q6),"")</f>
        <v/>
      </c>
      <c r="U6" s="121" t="str">
        <f>IF(AND(ISNUMBER(Q6),ISNUMBER(S6)),S6*(0.463+0.24*S6/Q6),"")</f>
        <v/>
      </c>
      <c r="V6" s="139" t="str">
        <f>IF(AND(ISNUMBER(M6),ISNUMBER(H6),ISNUMBER(I6),ISNUMBER(O6),ISNUMBER('Konstanty výpočtu NEL'!$E$10)),(15.27*M6+28.38*'Konstanty výpočtu NEL'!$E$10/10+1.12*H6+4.54*I6/10)*(100-O6)/100,"")</f>
        <v/>
      </c>
      <c r="W6" s="122" t="str">
        <f t="shared" ref="W6:W37" si="1">IF(AND(ISNUMBER(T6),ISNUMBER(D6)),T6*D6/3.17,"")</f>
        <v/>
      </c>
      <c r="X6" s="122" t="str">
        <f>IF(ISNUMBER(T6),T6*1000/3.17,"")</f>
        <v/>
      </c>
    </row>
    <row r="7" spans="1:24" x14ac:dyDescent="0.2">
      <c r="A7" s="177"/>
      <c r="B7" s="69">
        <f>'Vstupy hybridů'!B7</f>
        <v>2</v>
      </c>
      <c r="C7" s="70">
        <f>'Vstupy hybridů'!C7</f>
        <v>0</v>
      </c>
      <c r="D7" s="121" t="str">
        <f t="shared" si="0"/>
        <v/>
      </c>
      <c r="E7" s="121" t="str">
        <f>IF(ISNUMBER('Vstupy hybridů'!D7),'Vstupy hybridů'!D7,"")</f>
        <v/>
      </c>
      <c r="F7" s="121" t="str">
        <f>IF(ISNUMBER('Vstupy hybridů'!E7),'Vstupy hybridů'!E7,"")</f>
        <v/>
      </c>
      <c r="G7" s="121" t="str">
        <f>IF(AND(ISNUMBER(L7),ISNUMBER(N7),ISNUMBER(I7),ISNUMBER('Konstanty výpočtu NEL'!$E$10)),1000-(L7+N7+I7+'Konstanty výpočtu NEL'!$E$10),"")</f>
        <v/>
      </c>
      <c r="H7" s="121" t="str">
        <f t="shared" ref="H7:H65" si="2">IF(ISNUMBER(G7),G7/10,"")</f>
        <v/>
      </c>
      <c r="I7" s="121" t="str">
        <f t="shared" ref="I7:I65" si="3">IF(AND(ISNUMBER(J7)),J7*10,"")</f>
        <v/>
      </c>
      <c r="J7" s="121" t="str">
        <f>IF('Vstupy hybridů'!G7,'Vstupy hybridů'!G7,"")</f>
        <v/>
      </c>
      <c r="K7" s="121" t="str">
        <f>IF('Vstupy hybridů'!H7,'Vstupy hybridů'!H7,"")</f>
        <v/>
      </c>
      <c r="L7" s="121" t="str">
        <f t="shared" ref="L7:L65" si="4">IF(ISNUMBER(M7),M7*10,"")</f>
        <v/>
      </c>
      <c r="M7" s="121" t="str">
        <f>IF(ISNUMBER('Vstupy hybridů'!F7),'Vstupy hybridů'!F7,"")</f>
        <v/>
      </c>
      <c r="N7" s="121" t="str">
        <f t="shared" ref="N7:N65" si="5">IF(ISNUMBER(O7),O7*10,"")</f>
        <v/>
      </c>
      <c r="O7" s="121" t="str">
        <f>IF(ISNUMBER('Vstupy hybridů'!I7),'Vstupy hybridů'!I7,"")</f>
        <v/>
      </c>
      <c r="P7" s="121" t="str">
        <f>IF(ISNUMBER('Vstupy hybridů'!J7),'Vstupy hybridů'!J7,"")</f>
        <v/>
      </c>
      <c r="Q7" s="121" t="str">
        <f>IF(AND(ISNUMBER(L7),ISNUMBER(N7),ISNUMBER('Konstanty výpočtu NEL'!$E$25),ISNUMBER('Konstanty výpočtu NEL'!$E$28),ISNUMBER('Konstanty výpočtu NEL'!$E$31)),L7*'Konstanty výpočtu NEL'!$E$25+(1000-N7)*'Konstanty výpočtu NEL'!$E$28+'Konstanty výpočtu NEL'!$E$31,"")</f>
        <v/>
      </c>
      <c r="R7" s="121" t="str">
        <f>IF(AND(ISNUMBER(L7),ISNUMBER('Konstanty výpočtu NEL'!$G$7),ISNUMBER('Konstanty výpočtu NEL'!$L$10),ISNUMBER(I7),ISNUMBER(P7),ISNUMBER(G7),ISNUMBER('Konstanty výpočtu NEL'!$G$16)),'Konstanty výpočtu NEL'!$G$28*(L7*'Konstanty výpočtu NEL'!$G$7+'Konstanty výpočtu NEL'!$L$10+I7*P7/100+G7*'Konstanty výpočtu NEL'!$G$16),"")</f>
        <v/>
      </c>
      <c r="S7" s="121" t="str">
        <f>IF(AND(ISNUMBER(L7),ISNUMBER('Konstanty výpočtu NEL'!$G$7),ISNUMBER('Konstanty výpočtu NEL'!$L$10),ISNUMBER(I7),ISNUMBER('Konstanty výpočtu NEL'!$G$13),ISNUMBER(G7),ISNUMBER('Konstanty výpočtu NEL'!$G$16)),'Konstanty výpočtu NEL'!$G$28*(L7*'Konstanty výpočtu NEL'!$G$7+'Konstanty výpočtu NEL'!$L$10+I7*'Konstanty výpočtu NEL'!$G$13+G7*'Konstanty výpočtu NEL'!$G$16),"")</f>
        <v/>
      </c>
      <c r="T7" s="121" t="str">
        <f t="shared" ref="T7:T65" si="6">IF(AND(ISNUMBER(Q7),ISNUMBER(R7)),R7*(0.463+0.24*R7/Q7),"")</f>
        <v/>
      </c>
      <c r="U7" s="121" t="str">
        <f t="shared" ref="U7:U65" si="7">IF(AND(ISNUMBER(Q7),ISNUMBER(S7)),S7*(0.463+0.24*S7/Q7),"")</f>
        <v/>
      </c>
      <c r="V7" s="139" t="str">
        <f>IF(AND(ISNUMBER(M7),ISNUMBER(H7),ISNUMBER(I7),ISNUMBER(O7),ISNUMBER('Konstanty výpočtu NEL'!$E$10)),(15.27*M7+28.38*'Konstanty výpočtu NEL'!$E$10/10+1.12*H7+4.54*I7/10)*(100-O7)/100,"")</f>
        <v/>
      </c>
      <c r="W7" s="122" t="str">
        <f t="shared" si="1"/>
        <v/>
      </c>
      <c r="X7" s="122" t="str">
        <f t="shared" ref="X7:X65" si="8">IF(ISNUMBER(T7),T7*1000/3.17,"")</f>
        <v/>
      </c>
    </row>
    <row r="8" spans="1:24" x14ac:dyDescent="0.2">
      <c r="A8" s="177"/>
      <c r="B8" s="69">
        <f>'Vstupy hybridů'!B8</f>
        <v>3</v>
      </c>
      <c r="C8" s="70">
        <f>'Vstupy hybridů'!C8</f>
        <v>0</v>
      </c>
      <c r="D8" s="121" t="str">
        <f t="shared" si="0"/>
        <v/>
      </c>
      <c r="E8" s="121" t="str">
        <f>IF(ISNUMBER('Vstupy hybridů'!D8),'Vstupy hybridů'!D8,"")</f>
        <v/>
      </c>
      <c r="F8" s="121" t="str">
        <f>IF(ISNUMBER('Vstupy hybridů'!E8),'Vstupy hybridů'!E8,"")</f>
        <v/>
      </c>
      <c r="G8" s="121" t="str">
        <f>IF(AND(ISNUMBER(L8),ISNUMBER(N8),ISNUMBER(I8),ISNUMBER('Konstanty výpočtu NEL'!$E$10)),1000-(L8+N8+I8+'Konstanty výpočtu NEL'!$E$10),"")</f>
        <v/>
      </c>
      <c r="H8" s="121" t="str">
        <f t="shared" si="2"/>
        <v/>
      </c>
      <c r="I8" s="121" t="str">
        <f t="shared" si="3"/>
        <v/>
      </c>
      <c r="J8" s="121" t="str">
        <f>IF('Vstupy hybridů'!G8,'Vstupy hybridů'!G8,"")</f>
        <v/>
      </c>
      <c r="K8" s="121" t="str">
        <f>IF('Vstupy hybridů'!H8,'Vstupy hybridů'!H8,"")</f>
        <v/>
      </c>
      <c r="L8" s="121" t="str">
        <f t="shared" si="4"/>
        <v/>
      </c>
      <c r="M8" s="121" t="str">
        <f>IF(ISNUMBER('Vstupy hybridů'!F8),'Vstupy hybridů'!F8,"")</f>
        <v/>
      </c>
      <c r="N8" s="121" t="str">
        <f t="shared" si="5"/>
        <v/>
      </c>
      <c r="O8" s="121" t="str">
        <f>IF(ISNUMBER('Vstupy hybridů'!I8),'Vstupy hybridů'!I8,"")</f>
        <v/>
      </c>
      <c r="P8" s="121" t="str">
        <f>IF(ISNUMBER('Vstupy hybridů'!J8),'Vstupy hybridů'!J8,"")</f>
        <v/>
      </c>
      <c r="Q8" s="121" t="str">
        <f>IF(AND(ISNUMBER(L8),ISNUMBER(N8),ISNUMBER('Konstanty výpočtu NEL'!$E$25),ISNUMBER('Konstanty výpočtu NEL'!$E$28),ISNUMBER('Konstanty výpočtu NEL'!$E$31)),L8*'Konstanty výpočtu NEL'!$E$25+(1000-N8)*'Konstanty výpočtu NEL'!$E$28+'Konstanty výpočtu NEL'!$E$31,"")</f>
        <v/>
      </c>
      <c r="R8" s="121" t="str">
        <f>IF(AND(ISNUMBER(L8),ISNUMBER('Konstanty výpočtu NEL'!$G$7),ISNUMBER('Konstanty výpočtu NEL'!$L$10),ISNUMBER(I8),ISNUMBER(P8),ISNUMBER(G8),ISNUMBER('Konstanty výpočtu NEL'!$G$16)),'Konstanty výpočtu NEL'!$G$28*(L8*'Konstanty výpočtu NEL'!$G$7+'Konstanty výpočtu NEL'!$L$10+I8*P8/100+G8*'Konstanty výpočtu NEL'!$G$16),"")</f>
        <v/>
      </c>
      <c r="S8" s="121" t="str">
        <f>IF(AND(ISNUMBER(L8),ISNUMBER('Konstanty výpočtu NEL'!$G$7),ISNUMBER('Konstanty výpočtu NEL'!$L$10),ISNUMBER(I8),ISNUMBER('Konstanty výpočtu NEL'!$G$13),ISNUMBER(G8),ISNUMBER('Konstanty výpočtu NEL'!$G$16)),'Konstanty výpočtu NEL'!$G$28*(L8*'Konstanty výpočtu NEL'!$G$7+'Konstanty výpočtu NEL'!$L$10+I8*'Konstanty výpočtu NEL'!$G$13+G8*'Konstanty výpočtu NEL'!$G$16),"")</f>
        <v/>
      </c>
      <c r="T8" s="121" t="str">
        <f t="shared" si="6"/>
        <v/>
      </c>
      <c r="U8" s="121" t="str">
        <f t="shared" si="7"/>
        <v/>
      </c>
      <c r="V8" s="139" t="str">
        <f>IF(AND(ISNUMBER(M8),ISNUMBER(H8),ISNUMBER(I8),ISNUMBER(O8),ISNUMBER('Konstanty výpočtu NEL'!$E$10)),(15.27*M8+28.38*'Konstanty výpočtu NEL'!$E$10/10+1.12*H8+4.54*I8/10)*(100-O8)/100,"")</f>
        <v/>
      </c>
      <c r="W8" s="122" t="str">
        <f t="shared" si="1"/>
        <v/>
      </c>
      <c r="X8" s="122" t="str">
        <f t="shared" si="8"/>
        <v/>
      </c>
    </row>
    <row r="9" spans="1:24" ht="12.75" customHeight="1" x14ac:dyDescent="0.2">
      <c r="A9" s="177" t="str">
        <f>'Vstupy hybridů'!A9</f>
        <v>H2</v>
      </c>
      <c r="B9" s="69">
        <f>'Vstupy hybridů'!B9</f>
        <v>1</v>
      </c>
      <c r="C9" s="70">
        <f>'Vstupy hybridů'!C9</f>
        <v>0</v>
      </c>
      <c r="D9" s="121" t="str">
        <f t="shared" si="0"/>
        <v/>
      </c>
      <c r="E9" s="121" t="str">
        <f>IF(ISNUMBER('Vstupy hybridů'!D9),'Vstupy hybridů'!D9,"")</f>
        <v/>
      </c>
      <c r="F9" s="121" t="str">
        <f>IF(ISNUMBER('Vstupy hybridů'!E9),'Vstupy hybridů'!E9,"")</f>
        <v/>
      </c>
      <c r="G9" s="121" t="str">
        <f>IF(AND(ISNUMBER(L9),ISNUMBER(N9),ISNUMBER(I9),ISNUMBER('Konstanty výpočtu NEL'!$E$10)),1000-(L9+N9+I9+'Konstanty výpočtu NEL'!$E$10),"")</f>
        <v/>
      </c>
      <c r="H9" s="121" t="str">
        <f t="shared" si="2"/>
        <v/>
      </c>
      <c r="I9" s="121" t="str">
        <f t="shared" si="3"/>
        <v/>
      </c>
      <c r="J9" s="121" t="str">
        <f>IF('Vstupy hybridů'!G9,'Vstupy hybridů'!G9,"")</f>
        <v/>
      </c>
      <c r="K9" s="121" t="str">
        <f>IF('Vstupy hybridů'!H9,'Vstupy hybridů'!H9,"")</f>
        <v/>
      </c>
      <c r="L9" s="121" t="str">
        <f t="shared" si="4"/>
        <v/>
      </c>
      <c r="M9" s="121" t="str">
        <f>IF(ISNUMBER('Vstupy hybridů'!F9),'Vstupy hybridů'!F9,"")</f>
        <v/>
      </c>
      <c r="N9" s="121" t="str">
        <f t="shared" si="5"/>
        <v/>
      </c>
      <c r="O9" s="121" t="str">
        <f>IF(ISNUMBER('Vstupy hybridů'!I9),'Vstupy hybridů'!I9,"")</f>
        <v/>
      </c>
      <c r="P9" s="121" t="str">
        <f>IF(ISNUMBER('Vstupy hybridů'!J9),'Vstupy hybridů'!J9,"")</f>
        <v/>
      </c>
      <c r="Q9" s="121" t="str">
        <f>IF(AND(ISNUMBER(L9),ISNUMBER(N9),ISNUMBER('Konstanty výpočtu NEL'!$E$25),ISNUMBER('Konstanty výpočtu NEL'!$E$28),ISNUMBER('Konstanty výpočtu NEL'!$E$31)),L9*'Konstanty výpočtu NEL'!$E$25+(1000-N9)*'Konstanty výpočtu NEL'!$E$28+'Konstanty výpočtu NEL'!$E$31,"")</f>
        <v/>
      </c>
      <c r="R9" s="121" t="str">
        <f>IF(AND(ISNUMBER(L9),ISNUMBER('Konstanty výpočtu NEL'!$G$7),ISNUMBER('Konstanty výpočtu NEL'!$L$10),ISNUMBER(I9),ISNUMBER(P9),ISNUMBER(G9),ISNUMBER('Konstanty výpočtu NEL'!$G$16)),'Konstanty výpočtu NEL'!$G$28*(L9*'Konstanty výpočtu NEL'!$G$7+'Konstanty výpočtu NEL'!$L$10+I9*P9/100+G9*'Konstanty výpočtu NEL'!$G$16),"")</f>
        <v/>
      </c>
      <c r="S9" s="121" t="str">
        <f>IF(AND(ISNUMBER(L9),ISNUMBER('Konstanty výpočtu NEL'!$G$7),ISNUMBER('Konstanty výpočtu NEL'!$L$10),ISNUMBER(I9),ISNUMBER('Konstanty výpočtu NEL'!$G$13),ISNUMBER(G9),ISNUMBER('Konstanty výpočtu NEL'!$G$16)),'Konstanty výpočtu NEL'!$G$28*(L9*'Konstanty výpočtu NEL'!$G$7+'Konstanty výpočtu NEL'!$L$10+I9*'Konstanty výpočtu NEL'!$G$13+G9*'Konstanty výpočtu NEL'!$G$16),"")</f>
        <v/>
      </c>
      <c r="T9" s="121" t="str">
        <f t="shared" si="6"/>
        <v/>
      </c>
      <c r="U9" s="121" t="str">
        <f t="shared" si="7"/>
        <v/>
      </c>
      <c r="V9" s="139" t="str">
        <f>IF(AND(ISNUMBER(M9),ISNUMBER(H9),ISNUMBER(I9),ISNUMBER(O9),ISNUMBER('Konstanty výpočtu NEL'!$E$10)),(15.27*M9+28.38*'Konstanty výpočtu NEL'!$E$10/10+1.12*H9+4.54*I9/10)*(100-O9)/100,"")</f>
        <v/>
      </c>
      <c r="W9" s="122" t="str">
        <f t="shared" si="1"/>
        <v/>
      </c>
      <c r="X9" s="122" t="str">
        <f t="shared" si="8"/>
        <v/>
      </c>
    </row>
    <row r="10" spans="1:24" x14ac:dyDescent="0.2">
      <c r="A10" s="177"/>
      <c r="B10" s="69">
        <f>'Vstupy hybridů'!B10</f>
        <v>2</v>
      </c>
      <c r="C10" s="70">
        <f>'Vstupy hybridů'!C10</f>
        <v>0</v>
      </c>
      <c r="D10" s="121" t="str">
        <f t="shared" si="0"/>
        <v/>
      </c>
      <c r="E10" s="121" t="str">
        <f>IF(ISNUMBER('Vstupy hybridů'!D10),'Vstupy hybridů'!D10,"")</f>
        <v/>
      </c>
      <c r="F10" s="121" t="str">
        <f>IF(ISNUMBER('Vstupy hybridů'!E10),'Vstupy hybridů'!E10,"")</f>
        <v/>
      </c>
      <c r="G10" s="121" t="str">
        <f>IF(AND(ISNUMBER(L10),ISNUMBER(N10),ISNUMBER(I10),ISNUMBER('Konstanty výpočtu NEL'!$E$10)),1000-(L10+N10+I10+'Konstanty výpočtu NEL'!$E$10),"")</f>
        <v/>
      </c>
      <c r="H10" s="121" t="str">
        <f t="shared" si="2"/>
        <v/>
      </c>
      <c r="I10" s="121" t="str">
        <f t="shared" si="3"/>
        <v/>
      </c>
      <c r="J10" s="121" t="str">
        <f>IF('Vstupy hybridů'!G10,'Vstupy hybridů'!G10,"")</f>
        <v/>
      </c>
      <c r="K10" s="121" t="str">
        <f>IF('Vstupy hybridů'!H10,'Vstupy hybridů'!H10,"")</f>
        <v/>
      </c>
      <c r="L10" s="121" t="str">
        <f t="shared" si="4"/>
        <v/>
      </c>
      <c r="M10" s="121" t="str">
        <f>IF(ISNUMBER('Vstupy hybridů'!F10),'Vstupy hybridů'!F10,"")</f>
        <v/>
      </c>
      <c r="N10" s="121" t="str">
        <f t="shared" si="5"/>
        <v/>
      </c>
      <c r="O10" s="121" t="str">
        <f>IF(ISNUMBER('Vstupy hybridů'!I10),'Vstupy hybridů'!I10,"")</f>
        <v/>
      </c>
      <c r="P10" s="121" t="str">
        <f>IF(ISNUMBER('Vstupy hybridů'!J10),'Vstupy hybridů'!J10,"")</f>
        <v/>
      </c>
      <c r="Q10" s="121" t="str">
        <f>IF(AND(ISNUMBER(L10),ISNUMBER(N10),ISNUMBER('Konstanty výpočtu NEL'!$E$25),ISNUMBER('Konstanty výpočtu NEL'!$E$28),ISNUMBER('Konstanty výpočtu NEL'!$E$31)),L10*'Konstanty výpočtu NEL'!$E$25+(1000-N10)*'Konstanty výpočtu NEL'!$E$28+'Konstanty výpočtu NEL'!$E$31,"")</f>
        <v/>
      </c>
      <c r="R10" s="121" t="str">
        <f>IF(AND(ISNUMBER(L10),ISNUMBER('Konstanty výpočtu NEL'!$G$7),ISNUMBER('Konstanty výpočtu NEL'!$L$10),ISNUMBER(I10),ISNUMBER(P10),ISNUMBER(G10),ISNUMBER('Konstanty výpočtu NEL'!$G$16)),'Konstanty výpočtu NEL'!$G$28*(L10*'Konstanty výpočtu NEL'!$G$7+'Konstanty výpočtu NEL'!$L$10+I10*P10/100+G10*'Konstanty výpočtu NEL'!$G$16),"")</f>
        <v/>
      </c>
      <c r="S10" s="121" t="str">
        <f>IF(AND(ISNUMBER(L10),ISNUMBER('Konstanty výpočtu NEL'!$G$7),ISNUMBER('Konstanty výpočtu NEL'!$L$10),ISNUMBER(I10),ISNUMBER('Konstanty výpočtu NEL'!$G$13),ISNUMBER(G10),ISNUMBER('Konstanty výpočtu NEL'!$G$16)),'Konstanty výpočtu NEL'!$G$28*(L10*'Konstanty výpočtu NEL'!$G$7+'Konstanty výpočtu NEL'!$L$10+I10*'Konstanty výpočtu NEL'!$G$13+G10*'Konstanty výpočtu NEL'!$G$16),"")</f>
        <v/>
      </c>
      <c r="T10" s="121" t="str">
        <f t="shared" si="6"/>
        <v/>
      </c>
      <c r="U10" s="121" t="str">
        <f t="shared" si="7"/>
        <v/>
      </c>
      <c r="V10" s="139" t="str">
        <f>IF(AND(ISNUMBER(M10),ISNUMBER(H10),ISNUMBER(I10),ISNUMBER(O10),ISNUMBER('Konstanty výpočtu NEL'!$E$10)),(15.27*M10+28.38*'Konstanty výpočtu NEL'!$E$10/10+1.12*H10+4.54*I10/10)*(100-O10)/100,"")</f>
        <v/>
      </c>
      <c r="W10" s="122" t="str">
        <f t="shared" si="1"/>
        <v/>
      </c>
      <c r="X10" s="122" t="str">
        <f t="shared" si="8"/>
        <v/>
      </c>
    </row>
    <row r="11" spans="1:24" x14ac:dyDescent="0.2">
      <c r="A11" s="177"/>
      <c r="B11" s="69">
        <f>'Vstupy hybridů'!B11</f>
        <v>3</v>
      </c>
      <c r="C11" s="70">
        <f>'Vstupy hybridů'!C11</f>
        <v>0</v>
      </c>
      <c r="D11" s="121" t="str">
        <f t="shared" si="0"/>
        <v/>
      </c>
      <c r="E11" s="121" t="str">
        <f>IF(ISNUMBER('Vstupy hybridů'!D11),'Vstupy hybridů'!D11,"")</f>
        <v/>
      </c>
      <c r="F11" s="121" t="str">
        <f>IF(ISNUMBER('Vstupy hybridů'!E11),'Vstupy hybridů'!E11,"")</f>
        <v/>
      </c>
      <c r="G11" s="121" t="str">
        <f>IF(AND(ISNUMBER(L11),ISNUMBER(N11),ISNUMBER(I11),ISNUMBER('Konstanty výpočtu NEL'!$E$10)),1000-(L11+N11+I11+'Konstanty výpočtu NEL'!$E$10),"")</f>
        <v/>
      </c>
      <c r="H11" s="121" t="str">
        <f t="shared" si="2"/>
        <v/>
      </c>
      <c r="I11" s="121" t="str">
        <f t="shared" si="3"/>
        <v/>
      </c>
      <c r="J11" s="121" t="str">
        <f>IF('Vstupy hybridů'!G11,'Vstupy hybridů'!G11,"")</f>
        <v/>
      </c>
      <c r="K11" s="121" t="str">
        <f>IF('Vstupy hybridů'!H11,'Vstupy hybridů'!H11,"")</f>
        <v/>
      </c>
      <c r="L11" s="121" t="str">
        <f t="shared" si="4"/>
        <v/>
      </c>
      <c r="M11" s="121" t="str">
        <f>IF(ISNUMBER('Vstupy hybridů'!F11),'Vstupy hybridů'!F11,"")</f>
        <v/>
      </c>
      <c r="N11" s="121" t="str">
        <f t="shared" si="5"/>
        <v/>
      </c>
      <c r="O11" s="121" t="str">
        <f>IF(ISNUMBER('Vstupy hybridů'!I11),'Vstupy hybridů'!I11,"")</f>
        <v/>
      </c>
      <c r="P11" s="121" t="str">
        <f>IF(ISNUMBER('Vstupy hybridů'!J11),'Vstupy hybridů'!J11,"")</f>
        <v/>
      </c>
      <c r="Q11" s="121" t="str">
        <f>IF(AND(ISNUMBER(L11),ISNUMBER(N11),ISNUMBER('Konstanty výpočtu NEL'!$E$25),ISNUMBER('Konstanty výpočtu NEL'!$E$28),ISNUMBER('Konstanty výpočtu NEL'!$E$31)),L11*'Konstanty výpočtu NEL'!$E$25+(1000-N11)*'Konstanty výpočtu NEL'!$E$28+'Konstanty výpočtu NEL'!$E$31,"")</f>
        <v/>
      </c>
      <c r="R11" s="121" t="str">
        <f>IF(AND(ISNUMBER(L11),ISNUMBER('Konstanty výpočtu NEL'!$G$7),ISNUMBER('Konstanty výpočtu NEL'!$L$10),ISNUMBER(I11),ISNUMBER(P11),ISNUMBER(G11),ISNUMBER('Konstanty výpočtu NEL'!$G$16)),'Konstanty výpočtu NEL'!$G$28*(L11*'Konstanty výpočtu NEL'!$G$7+'Konstanty výpočtu NEL'!$L$10+I11*P11/100+G11*'Konstanty výpočtu NEL'!$G$16),"")</f>
        <v/>
      </c>
      <c r="S11" s="121" t="str">
        <f>IF(AND(ISNUMBER(L11),ISNUMBER('Konstanty výpočtu NEL'!$G$7),ISNUMBER('Konstanty výpočtu NEL'!$L$10),ISNUMBER(I11),ISNUMBER('Konstanty výpočtu NEL'!$G$13),ISNUMBER(G11),ISNUMBER('Konstanty výpočtu NEL'!$G$16)),'Konstanty výpočtu NEL'!$G$28*(L11*'Konstanty výpočtu NEL'!$G$7+'Konstanty výpočtu NEL'!$L$10+I11*'Konstanty výpočtu NEL'!$G$13+G11*'Konstanty výpočtu NEL'!$G$16),"")</f>
        <v/>
      </c>
      <c r="T11" s="121" t="str">
        <f t="shared" si="6"/>
        <v/>
      </c>
      <c r="U11" s="121" t="str">
        <f t="shared" si="7"/>
        <v/>
      </c>
      <c r="V11" s="139" t="str">
        <f>IF(AND(ISNUMBER(M11),ISNUMBER(H11),ISNUMBER(I11),ISNUMBER(O11),ISNUMBER('Konstanty výpočtu NEL'!$E$10)),(15.27*M11+28.38*'Konstanty výpočtu NEL'!$E$10/10+1.12*H11+4.54*I11/10)*(100-O11)/100,"")</f>
        <v/>
      </c>
      <c r="W11" s="122" t="str">
        <f t="shared" si="1"/>
        <v/>
      </c>
      <c r="X11" s="122" t="str">
        <f t="shared" si="8"/>
        <v/>
      </c>
    </row>
    <row r="12" spans="1:24" ht="12.75" customHeight="1" x14ac:dyDescent="0.2">
      <c r="A12" s="177" t="str">
        <f>'Vstupy hybridů'!A12</f>
        <v>H3</v>
      </c>
      <c r="B12" s="69">
        <f>'Vstupy hybridů'!B12</f>
        <v>1</v>
      </c>
      <c r="C12" s="70">
        <f>'Vstupy hybridů'!C12</f>
        <v>0</v>
      </c>
      <c r="D12" s="121" t="str">
        <f t="shared" si="0"/>
        <v/>
      </c>
      <c r="E12" s="121" t="str">
        <f>IF(ISNUMBER('Vstupy hybridů'!D12),'Vstupy hybridů'!D12,"")</f>
        <v/>
      </c>
      <c r="F12" s="121" t="str">
        <f>IF(ISNUMBER('Vstupy hybridů'!E12),'Vstupy hybridů'!E12,"")</f>
        <v/>
      </c>
      <c r="G12" s="121" t="str">
        <f>IF(AND(ISNUMBER(L12),ISNUMBER(N12),ISNUMBER(I12),ISNUMBER('Konstanty výpočtu NEL'!$E$10)),1000-(L12+N12+I12+'Konstanty výpočtu NEL'!$E$10),"")</f>
        <v/>
      </c>
      <c r="H12" s="121" t="str">
        <f t="shared" si="2"/>
        <v/>
      </c>
      <c r="I12" s="121" t="str">
        <f t="shared" si="3"/>
        <v/>
      </c>
      <c r="J12" s="121" t="str">
        <f>IF('Vstupy hybridů'!G12,'Vstupy hybridů'!G12,"")</f>
        <v/>
      </c>
      <c r="K12" s="121" t="str">
        <f>IF('Vstupy hybridů'!H12,'Vstupy hybridů'!H12,"")</f>
        <v/>
      </c>
      <c r="L12" s="121" t="str">
        <f t="shared" si="4"/>
        <v/>
      </c>
      <c r="M12" s="121" t="str">
        <f>IF(ISNUMBER('Vstupy hybridů'!F12),'Vstupy hybridů'!F12,"")</f>
        <v/>
      </c>
      <c r="N12" s="121" t="str">
        <f t="shared" si="5"/>
        <v/>
      </c>
      <c r="O12" s="121" t="str">
        <f>IF(ISNUMBER('Vstupy hybridů'!I12),'Vstupy hybridů'!I12,"")</f>
        <v/>
      </c>
      <c r="P12" s="121" t="str">
        <f>IF(ISNUMBER('Vstupy hybridů'!J12),'Vstupy hybridů'!J12,"")</f>
        <v/>
      </c>
      <c r="Q12" s="121" t="str">
        <f>IF(AND(ISNUMBER(L12),ISNUMBER(N12),ISNUMBER('Konstanty výpočtu NEL'!$E$25),ISNUMBER('Konstanty výpočtu NEL'!$E$28),ISNUMBER('Konstanty výpočtu NEL'!$E$31)),L12*'Konstanty výpočtu NEL'!$E$25+(1000-N12)*'Konstanty výpočtu NEL'!$E$28+'Konstanty výpočtu NEL'!$E$31,"")</f>
        <v/>
      </c>
      <c r="R12" s="121" t="str">
        <f>IF(AND(ISNUMBER(L12),ISNUMBER('Konstanty výpočtu NEL'!$G$7),ISNUMBER('Konstanty výpočtu NEL'!$L$10),ISNUMBER(I12),ISNUMBER(P12),ISNUMBER(G12),ISNUMBER('Konstanty výpočtu NEL'!$G$16)),'Konstanty výpočtu NEL'!$G$28*(L12*'Konstanty výpočtu NEL'!$G$7+'Konstanty výpočtu NEL'!$L$10+I12*P12/100+G12*'Konstanty výpočtu NEL'!$G$16),"")</f>
        <v/>
      </c>
      <c r="S12" s="121" t="str">
        <f>IF(AND(ISNUMBER(L12),ISNUMBER('Konstanty výpočtu NEL'!$G$7),ISNUMBER('Konstanty výpočtu NEL'!$L$10),ISNUMBER(I12),ISNUMBER('Konstanty výpočtu NEL'!$G$13),ISNUMBER(G12),ISNUMBER('Konstanty výpočtu NEL'!$G$16)),'Konstanty výpočtu NEL'!$G$28*(L12*'Konstanty výpočtu NEL'!$G$7+'Konstanty výpočtu NEL'!$L$10+I12*'Konstanty výpočtu NEL'!$G$13+G12*'Konstanty výpočtu NEL'!$G$16),"")</f>
        <v/>
      </c>
      <c r="T12" s="121" t="str">
        <f t="shared" si="6"/>
        <v/>
      </c>
      <c r="U12" s="121" t="str">
        <f t="shared" si="7"/>
        <v/>
      </c>
      <c r="V12" s="139" t="str">
        <f>IF(AND(ISNUMBER(M12),ISNUMBER(H12),ISNUMBER(I12),ISNUMBER(O12),ISNUMBER('Konstanty výpočtu NEL'!$E$10)),(15.27*M12+28.38*'Konstanty výpočtu NEL'!$E$10/10+1.12*H12+4.54*I12/10)*(100-O12)/100,"")</f>
        <v/>
      </c>
      <c r="W12" s="122" t="str">
        <f t="shared" si="1"/>
        <v/>
      </c>
      <c r="X12" s="122" t="str">
        <f t="shared" si="8"/>
        <v/>
      </c>
    </row>
    <row r="13" spans="1:24" x14ac:dyDescent="0.2">
      <c r="A13" s="177"/>
      <c r="B13" s="69">
        <f>'Vstupy hybridů'!B13</f>
        <v>2</v>
      </c>
      <c r="C13" s="70">
        <f>'Vstupy hybridů'!C13</f>
        <v>0</v>
      </c>
      <c r="D13" s="121" t="str">
        <f t="shared" si="0"/>
        <v/>
      </c>
      <c r="E13" s="121" t="str">
        <f>IF(ISNUMBER('Vstupy hybridů'!D13),'Vstupy hybridů'!D13,"")</f>
        <v/>
      </c>
      <c r="F13" s="121" t="str">
        <f>IF(ISNUMBER('Vstupy hybridů'!E13),'Vstupy hybridů'!E13,"")</f>
        <v/>
      </c>
      <c r="G13" s="121" t="str">
        <f>IF(AND(ISNUMBER(L13),ISNUMBER(N13),ISNUMBER(I13),ISNUMBER('Konstanty výpočtu NEL'!$E$10)),1000-(L13+N13+I13+'Konstanty výpočtu NEL'!$E$10),"")</f>
        <v/>
      </c>
      <c r="H13" s="121" t="str">
        <f t="shared" si="2"/>
        <v/>
      </c>
      <c r="I13" s="121" t="str">
        <f t="shared" si="3"/>
        <v/>
      </c>
      <c r="J13" s="121" t="str">
        <f>IF('Vstupy hybridů'!G13,'Vstupy hybridů'!G13,"")</f>
        <v/>
      </c>
      <c r="K13" s="121" t="str">
        <f>IF('Vstupy hybridů'!H13,'Vstupy hybridů'!H13,"")</f>
        <v/>
      </c>
      <c r="L13" s="121" t="str">
        <f t="shared" si="4"/>
        <v/>
      </c>
      <c r="M13" s="121" t="str">
        <f>IF(ISNUMBER('Vstupy hybridů'!F13),'Vstupy hybridů'!F13,"")</f>
        <v/>
      </c>
      <c r="N13" s="121" t="str">
        <f t="shared" si="5"/>
        <v/>
      </c>
      <c r="O13" s="121" t="str">
        <f>IF(ISNUMBER('Vstupy hybridů'!I13),'Vstupy hybridů'!I13,"")</f>
        <v/>
      </c>
      <c r="P13" s="121" t="str">
        <f>IF(ISNUMBER('Vstupy hybridů'!J13),'Vstupy hybridů'!J13,"")</f>
        <v/>
      </c>
      <c r="Q13" s="121" t="str">
        <f>IF(AND(ISNUMBER(L13),ISNUMBER(N13),ISNUMBER('Konstanty výpočtu NEL'!$E$25),ISNUMBER('Konstanty výpočtu NEL'!$E$28),ISNUMBER('Konstanty výpočtu NEL'!$E$31)),L13*'Konstanty výpočtu NEL'!$E$25+(1000-N13)*'Konstanty výpočtu NEL'!$E$28+'Konstanty výpočtu NEL'!$E$31,"")</f>
        <v/>
      </c>
      <c r="R13" s="121" t="str">
        <f>IF(AND(ISNUMBER(L13),ISNUMBER('Konstanty výpočtu NEL'!$G$7),ISNUMBER('Konstanty výpočtu NEL'!$L$10),ISNUMBER(I13),ISNUMBER(P13),ISNUMBER(G13),ISNUMBER('Konstanty výpočtu NEL'!$G$16)),'Konstanty výpočtu NEL'!$G$28*(L13*'Konstanty výpočtu NEL'!$G$7+'Konstanty výpočtu NEL'!$L$10+I13*P13/100+G13*'Konstanty výpočtu NEL'!$G$16),"")</f>
        <v/>
      </c>
      <c r="S13" s="121" t="str">
        <f>IF(AND(ISNUMBER(L13),ISNUMBER('Konstanty výpočtu NEL'!$G$7),ISNUMBER('Konstanty výpočtu NEL'!$L$10),ISNUMBER(I13),ISNUMBER('Konstanty výpočtu NEL'!$G$13),ISNUMBER(G13),ISNUMBER('Konstanty výpočtu NEL'!$G$16)),'Konstanty výpočtu NEL'!$G$28*(L13*'Konstanty výpočtu NEL'!$G$7+'Konstanty výpočtu NEL'!$L$10+I13*'Konstanty výpočtu NEL'!$G$13+G13*'Konstanty výpočtu NEL'!$G$16),"")</f>
        <v/>
      </c>
      <c r="T13" s="121" t="str">
        <f t="shared" si="6"/>
        <v/>
      </c>
      <c r="U13" s="121" t="str">
        <f t="shared" si="7"/>
        <v/>
      </c>
      <c r="V13" s="139" t="str">
        <f>IF(AND(ISNUMBER(M13),ISNUMBER(H13),ISNUMBER(I13),ISNUMBER(O13),ISNUMBER('Konstanty výpočtu NEL'!$E$10)),(15.27*M13+28.38*'Konstanty výpočtu NEL'!$E$10/10+1.12*H13+4.54*I13/10)*(100-O13)/100,"")</f>
        <v/>
      </c>
      <c r="W13" s="122" t="str">
        <f t="shared" si="1"/>
        <v/>
      </c>
      <c r="X13" s="122" t="str">
        <f t="shared" si="8"/>
        <v/>
      </c>
    </row>
    <row r="14" spans="1:24" x14ac:dyDescent="0.2">
      <c r="A14" s="177"/>
      <c r="B14" s="69">
        <f>'Vstupy hybridů'!B14</f>
        <v>3</v>
      </c>
      <c r="C14" s="70">
        <f>'Vstupy hybridů'!C14</f>
        <v>0</v>
      </c>
      <c r="D14" s="121" t="str">
        <f t="shared" si="0"/>
        <v/>
      </c>
      <c r="E14" s="121" t="str">
        <f>IF(ISNUMBER('Vstupy hybridů'!D14),'Vstupy hybridů'!D14,"")</f>
        <v/>
      </c>
      <c r="F14" s="121" t="str">
        <f>IF(ISNUMBER('Vstupy hybridů'!E14),'Vstupy hybridů'!E14,"")</f>
        <v/>
      </c>
      <c r="G14" s="121" t="str">
        <f>IF(AND(ISNUMBER(L14),ISNUMBER(N14),ISNUMBER(I14),ISNUMBER('Konstanty výpočtu NEL'!$E$10)),1000-(L14+N14+I14+'Konstanty výpočtu NEL'!$E$10),"")</f>
        <v/>
      </c>
      <c r="H14" s="121" t="str">
        <f t="shared" si="2"/>
        <v/>
      </c>
      <c r="I14" s="121" t="str">
        <f t="shared" si="3"/>
        <v/>
      </c>
      <c r="J14" s="121" t="str">
        <f>IF('Vstupy hybridů'!G14,'Vstupy hybridů'!G14,"")</f>
        <v/>
      </c>
      <c r="K14" s="121" t="str">
        <f>IF('Vstupy hybridů'!H14,'Vstupy hybridů'!H14,"")</f>
        <v/>
      </c>
      <c r="L14" s="121" t="str">
        <f t="shared" si="4"/>
        <v/>
      </c>
      <c r="M14" s="121" t="str">
        <f>IF(ISNUMBER('Vstupy hybridů'!F14),'Vstupy hybridů'!F14,"")</f>
        <v/>
      </c>
      <c r="N14" s="121" t="str">
        <f t="shared" si="5"/>
        <v/>
      </c>
      <c r="O14" s="121" t="str">
        <f>IF(ISNUMBER('Vstupy hybridů'!I14),'Vstupy hybridů'!I14,"")</f>
        <v/>
      </c>
      <c r="P14" s="121" t="str">
        <f>IF(ISNUMBER('Vstupy hybridů'!J14),'Vstupy hybridů'!J14,"")</f>
        <v/>
      </c>
      <c r="Q14" s="121" t="str">
        <f>IF(AND(ISNUMBER(L14),ISNUMBER(N14),ISNUMBER('Konstanty výpočtu NEL'!$E$25),ISNUMBER('Konstanty výpočtu NEL'!$E$28),ISNUMBER('Konstanty výpočtu NEL'!$E$31)),L14*'Konstanty výpočtu NEL'!$E$25+(1000-N14)*'Konstanty výpočtu NEL'!$E$28+'Konstanty výpočtu NEL'!$E$31,"")</f>
        <v/>
      </c>
      <c r="R14" s="121" t="str">
        <f>IF(AND(ISNUMBER(L14),ISNUMBER('Konstanty výpočtu NEL'!$G$7),ISNUMBER('Konstanty výpočtu NEL'!$L$10),ISNUMBER(I14),ISNUMBER(P14),ISNUMBER(G14),ISNUMBER('Konstanty výpočtu NEL'!$G$16)),'Konstanty výpočtu NEL'!$G$28*(L14*'Konstanty výpočtu NEL'!$G$7+'Konstanty výpočtu NEL'!$L$10+I14*P14/100+G14*'Konstanty výpočtu NEL'!$G$16),"")</f>
        <v/>
      </c>
      <c r="S14" s="121" t="str">
        <f>IF(AND(ISNUMBER(L14),ISNUMBER('Konstanty výpočtu NEL'!$G$7),ISNUMBER('Konstanty výpočtu NEL'!$L$10),ISNUMBER(I14),ISNUMBER('Konstanty výpočtu NEL'!$G$13),ISNUMBER(G14),ISNUMBER('Konstanty výpočtu NEL'!$G$16)),'Konstanty výpočtu NEL'!$G$28*(L14*'Konstanty výpočtu NEL'!$G$7+'Konstanty výpočtu NEL'!$L$10+I14*'Konstanty výpočtu NEL'!$G$13+G14*'Konstanty výpočtu NEL'!$G$16),"")</f>
        <v/>
      </c>
      <c r="T14" s="121" t="str">
        <f t="shared" si="6"/>
        <v/>
      </c>
      <c r="U14" s="121" t="str">
        <f t="shared" si="7"/>
        <v/>
      </c>
      <c r="V14" s="139" t="str">
        <f>IF(AND(ISNUMBER(M14),ISNUMBER(H14),ISNUMBER(I14),ISNUMBER(O14),ISNUMBER('Konstanty výpočtu NEL'!$E$10)),(15.27*M14+28.38*'Konstanty výpočtu NEL'!$E$10/10+1.12*H14+4.54*I14/10)*(100-O14)/100,"")</f>
        <v/>
      </c>
      <c r="W14" s="122" t="str">
        <f t="shared" si="1"/>
        <v/>
      </c>
      <c r="X14" s="122" t="str">
        <f t="shared" si="8"/>
        <v/>
      </c>
    </row>
    <row r="15" spans="1:24" ht="12.75" customHeight="1" x14ac:dyDescent="0.2">
      <c r="A15" s="177" t="str">
        <f>'Vstupy hybridů'!A15</f>
        <v>H4</v>
      </c>
      <c r="B15" s="69">
        <f>'Vstupy hybridů'!B15</f>
        <v>1</v>
      </c>
      <c r="C15" s="70">
        <f>'Vstupy hybridů'!C15</f>
        <v>0</v>
      </c>
      <c r="D15" s="121" t="str">
        <f t="shared" si="0"/>
        <v/>
      </c>
      <c r="E15" s="121" t="str">
        <f>IF(ISNUMBER('Vstupy hybridů'!D15),'Vstupy hybridů'!D15,"")</f>
        <v/>
      </c>
      <c r="F15" s="121" t="str">
        <f>IF(ISNUMBER('Vstupy hybridů'!E15),'Vstupy hybridů'!E15,"")</f>
        <v/>
      </c>
      <c r="G15" s="121" t="str">
        <f>IF(AND(ISNUMBER(L15),ISNUMBER(N15),ISNUMBER(I15),ISNUMBER('Konstanty výpočtu NEL'!$E$10)),1000-(L15+N15+I15+'Konstanty výpočtu NEL'!$E$10),"")</f>
        <v/>
      </c>
      <c r="H15" s="121" t="str">
        <f t="shared" si="2"/>
        <v/>
      </c>
      <c r="I15" s="121" t="str">
        <f t="shared" si="3"/>
        <v/>
      </c>
      <c r="J15" s="121" t="str">
        <f>IF('Vstupy hybridů'!G15,'Vstupy hybridů'!G15,"")</f>
        <v/>
      </c>
      <c r="K15" s="121" t="str">
        <f>IF('Vstupy hybridů'!H15,'Vstupy hybridů'!H15,"")</f>
        <v/>
      </c>
      <c r="L15" s="121" t="str">
        <f t="shared" si="4"/>
        <v/>
      </c>
      <c r="M15" s="121" t="str">
        <f>IF(ISNUMBER('Vstupy hybridů'!F15),'Vstupy hybridů'!F15,"")</f>
        <v/>
      </c>
      <c r="N15" s="121" t="str">
        <f t="shared" si="5"/>
        <v/>
      </c>
      <c r="O15" s="121" t="str">
        <f>IF(ISNUMBER('Vstupy hybridů'!I15),'Vstupy hybridů'!I15,"")</f>
        <v/>
      </c>
      <c r="P15" s="121" t="str">
        <f>IF(ISNUMBER('Vstupy hybridů'!J15),'Vstupy hybridů'!J15,"")</f>
        <v/>
      </c>
      <c r="Q15" s="121" t="str">
        <f>IF(AND(ISNUMBER(L15),ISNUMBER(N15),ISNUMBER('Konstanty výpočtu NEL'!$E$25),ISNUMBER('Konstanty výpočtu NEL'!$E$28),ISNUMBER('Konstanty výpočtu NEL'!$E$31)),L15*'Konstanty výpočtu NEL'!$E$25+(1000-N15)*'Konstanty výpočtu NEL'!$E$28+'Konstanty výpočtu NEL'!$E$31,"")</f>
        <v/>
      </c>
      <c r="R15" s="121" t="str">
        <f>IF(AND(ISNUMBER(L15),ISNUMBER('Konstanty výpočtu NEL'!$G$7),ISNUMBER('Konstanty výpočtu NEL'!$L$10),ISNUMBER(I15),ISNUMBER(P15),ISNUMBER(G15),ISNUMBER('Konstanty výpočtu NEL'!$G$16)),'Konstanty výpočtu NEL'!$G$28*(L15*'Konstanty výpočtu NEL'!$G$7+'Konstanty výpočtu NEL'!$L$10+I15*P15/100+G15*'Konstanty výpočtu NEL'!$G$16),"")</f>
        <v/>
      </c>
      <c r="S15" s="121" t="str">
        <f>IF(AND(ISNUMBER(L15),ISNUMBER('Konstanty výpočtu NEL'!$G$7),ISNUMBER('Konstanty výpočtu NEL'!$L$10),ISNUMBER(I15),ISNUMBER('Konstanty výpočtu NEL'!$G$13),ISNUMBER(G15),ISNUMBER('Konstanty výpočtu NEL'!$G$16)),'Konstanty výpočtu NEL'!$G$28*(L15*'Konstanty výpočtu NEL'!$G$7+'Konstanty výpočtu NEL'!$L$10+I15*'Konstanty výpočtu NEL'!$G$13+G15*'Konstanty výpočtu NEL'!$G$16),"")</f>
        <v/>
      </c>
      <c r="T15" s="121" t="str">
        <f t="shared" si="6"/>
        <v/>
      </c>
      <c r="U15" s="121" t="str">
        <f t="shared" si="7"/>
        <v/>
      </c>
      <c r="V15" s="139" t="str">
        <f>IF(AND(ISNUMBER(M15),ISNUMBER(H15),ISNUMBER(I15),ISNUMBER(O15),ISNUMBER('Konstanty výpočtu NEL'!$E$10)),(15.27*M15+28.38*'Konstanty výpočtu NEL'!$E$10/10+1.12*H15+4.54*I15/10)*(100-O15)/100,"")</f>
        <v/>
      </c>
      <c r="W15" s="122" t="str">
        <f t="shared" si="1"/>
        <v/>
      </c>
      <c r="X15" s="122" t="str">
        <f t="shared" si="8"/>
        <v/>
      </c>
    </row>
    <row r="16" spans="1:24" x14ac:dyDescent="0.2">
      <c r="A16" s="177"/>
      <c r="B16" s="69">
        <f>'Vstupy hybridů'!B16</f>
        <v>2</v>
      </c>
      <c r="C16" s="70">
        <f>'Vstupy hybridů'!C16</f>
        <v>0</v>
      </c>
      <c r="D16" s="121" t="str">
        <f t="shared" si="0"/>
        <v/>
      </c>
      <c r="E16" s="121" t="str">
        <f>IF(ISNUMBER('Vstupy hybridů'!D16),'Vstupy hybridů'!D16,"")</f>
        <v/>
      </c>
      <c r="F16" s="121" t="str">
        <f>IF(ISNUMBER('Vstupy hybridů'!E16),'Vstupy hybridů'!E16,"")</f>
        <v/>
      </c>
      <c r="G16" s="121" t="str">
        <f>IF(AND(ISNUMBER(L16),ISNUMBER(N16),ISNUMBER(I16),ISNUMBER('Konstanty výpočtu NEL'!$E$10)),1000-(L16+N16+I16+'Konstanty výpočtu NEL'!$E$10),"")</f>
        <v/>
      </c>
      <c r="H16" s="121" t="str">
        <f t="shared" si="2"/>
        <v/>
      </c>
      <c r="I16" s="121" t="str">
        <f t="shared" si="3"/>
        <v/>
      </c>
      <c r="J16" s="121" t="str">
        <f>IF('Vstupy hybridů'!G16,'Vstupy hybridů'!G16,"")</f>
        <v/>
      </c>
      <c r="K16" s="121" t="str">
        <f>IF('Vstupy hybridů'!H16,'Vstupy hybridů'!H16,"")</f>
        <v/>
      </c>
      <c r="L16" s="121" t="str">
        <f t="shared" si="4"/>
        <v/>
      </c>
      <c r="M16" s="121" t="str">
        <f>IF(ISNUMBER('Vstupy hybridů'!F16),'Vstupy hybridů'!F16,"")</f>
        <v/>
      </c>
      <c r="N16" s="121" t="str">
        <f t="shared" si="5"/>
        <v/>
      </c>
      <c r="O16" s="121" t="str">
        <f>IF(ISNUMBER('Vstupy hybridů'!I16),'Vstupy hybridů'!I16,"")</f>
        <v/>
      </c>
      <c r="P16" s="121" t="str">
        <f>IF(ISNUMBER('Vstupy hybridů'!J16),'Vstupy hybridů'!J16,"")</f>
        <v/>
      </c>
      <c r="Q16" s="121" t="str">
        <f>IF(AND(ISNUMBER(L16),ISNUMBER(N16),ISNUMBER('Konstanty výpočtu NEL'!$E$25),ISNUMBER('Konstanty výpočtu NEL'!$E$28),ISNUMBER('Konstanty výpočtu NEL'!$E$31)),L16*'Konstanty výpočtu NEL'!$E$25+(1000-N16)*'Konstanty výpočtu NEL'!$E$28+'Konstanty výpočtu NEL'!$E$31,"")</f>
        <v/>
      </c>
      <c r="R16" s="121" t="str">
        <f>IF(AND(ISNUMBER(L16),ISNUMBER('Konstanty výpočtu NEL'!$G$7),ISNUMBER('Konstanty výpočtu NEL'!$L$10),ISNUMBER(I16),ISNUMBER(P16),ISNUMBER(G16),ISNUMBER('Konstanty výpočtu NEL'!$G$16)),'Konstanty výpočtu NEL'!$G$28*(L16*'Konstanty výpočtu NEL'!$G$7+'Konstanty výpočtu NEL'!$L$10+I16*P16/100+G16*'Konstanty výpočtu NEL'!$G$16),"")</f>
        <v/>
      </c>
      <c r="S16" s="121" t="str">
        <f>IF(AND(ISNUMBER(L16),ISNUMBER('Konstanty výpočtu NEL'!$G$7),ISNUMBER('Konstanty výpočtu NEL'!$L$10),ISNUMBER(I16),ISNUMBER('Konstanty výpočtu NEL'!$G$13),ISNUMBER(G16),ISNUMBER('Konstanty výpočtu NEL'!$G$16)),'Konstanty výpočtu NEL'!$G$28*(L16*'Konstanty výpočtu NEL'!$G$7+'Konstanty výpočtu NEL'!$L$10+I16*'Konstanty výpočtu NEL'!$G$13+G16*'Konstanty výpočtu NEL'!$G$16),"")</f>
        <v/>
      </c>
      <c r="T16" s="121" t="str">
        <f t="shared" si="6"/>
        <v/>
      </c>
      <c r="U16" s="121" t="str">
        <f t="shared" si="7"/>
        <v/>
      </c>
      <c r="V16" s="139" t="str">
        <f>IF(AND(ISNUMBER(M16),ISNUMBER(H16),ISNUMBER(I16),ISNUMBER(O16),ISNUMBER('Konstanty výpočtu NEL'!$E$10)),(15.27*M16+28.38*'Konstanty výpočtu NEL'!$E$10/10+1.12*H16+4.54*I16/10)*(100-O16)/100,"")</f>
        <v/>
      </c>
      <c r="W16" s="122" t="str">
        <f t="shared" si="1"/>
        <v/>
      </c>
      <c r="X16" s="122" t="str">
        <f t="shared" si="8"/>
        <v/>
      </c>
    </row>
    <row r="17" spans="1:24" x14ac:dyDescent="0.2">
      <c r="A17" s="177"/>
      <c r="B17" s="69">
        <f>'Vstupy hybridů'!B17</f>
        <v>3</v>
      </c>
      <c r="C17" s="70">
        <f>'Vstupy hybridů'!C17</f>
        <v>0</v>
      </c>
      <c r="D17" s="121" t="str">
        <f t="shared" si="0"/>
        <v/>
      </c>
      <c r="E17" s="121" t="str">
        <f>IF(ISNUMBER('Vstupy hybridů'!D17),'Vstupy hybridů'!D17,"")</f>
        <v/>
      </c>
      <c r="F17" s="121" t="str">
        <f>IF(ISNUMBER('Vstupy hybridů'!E17),'Vstupy hybridů'!E17,"")</f>
        <v/>
      </c>
      <c r="G17" s="121" t="str">
        <f>IF(AND(ISNUMBER(L17),ISNUMBER(N17),ISNUMBER(I17),ISNUMBER('Konstanty výpočtu NEL'!$E$10)),1000-(L17+N17+I17+'Konstanty výpočtu NEL'!$E$10),"")</f>
        <v/>
      </c>
      <c r="H17" s="121" t="str">
        <f t="shared" si="2"/>
        <v/>
      </c>
      <c r="I17" s="121" t="str">
        <f t="shared" si="3"/>
        <v/>
      </c>
      <c r="J17" s="121" t="str">
        <f>IF('Vstupy hybridů'!G17,'Vstupy hybridů'!G17,"")</f>
        <v/>
      </c>
      <c r="K17" s="121" t="str">
        <f>IF('Vstupy hybridů'!H17,'Vstupy hybridů'!H17,"")</f>
        <v/>
      </c>
      <c r="L17" s="121" t="str">
        <f t="shared" si="4"/>
        <v/>
      </c>
      <c r="M17" s="121" t="str">
        <f>IF(ISNUMBER('Vstupy hybridů'!F17),'Vstupy hybridů'!F17,"")</f>
        <v/>
      </c>
      <c r="N17" s="121" t="str">
        <f t="shared" si="5"/>
        <v/>
      </c>
      <c r="O17" s="121" t="str">
        <f>IF(ISNUMBER('Vstupy hybridů'!I17),'Vstupy hybridů'!I17,"")</f>
        <v/>
      </c>
      <c r="P17" s="121" t="str">
        <f>IF(ISNUMBER('Vstupy hybridů'!J17),'Vstupy hybridů'!J17,"")</f>
        <v/>
      </c>
      <c r="Q17" s="121" t="str">
        <f>IF(AND(ISNUMBER(L17),ISNUMBER(N17),ISNUMBER('Konstanty výpočtu NEL'!$E$25),ISNUMBER('Konstanty výpočtu NEL'!$E$28),ISNUMBER('Konstanty výpočtu NEL'!$E$31)),L17*'Konstanty výpočtu NEL'!$E$25+(1000-N17)*'Konstanty výpočtu NEL'!$E$28+'Konstanty výpočtu NEL'!$E$31,"")</f>
        <v/>
      </c>
      <c r="R17" s="121" t="str">
        <f>IF(AND(ISNUMBER(L17),ISNUMBER('Konstanty výpočtu NEL'!$G$7),ISNUMBER('Konstanty výpočtu NEL'!$L$10),ISNUMBER(I17),ISNUMBER(P17),ISNUMBER(G17),ISNUMBER('Konstanty výpočtu NEL'!$G$16)),'Konstanty výpočtu NEL'!$G$28*(L17*'Konstanty výpočtu NEL'!$G$7+'Konstanty výpočtu NEL'!$L$10+I17*P17/100+G17*'Konstanty výpočtu NEL'!$G$16),"")</f>
        <v/>
      </c>
      <c r="S17" s="121" t="str">
        <f>IF(AND(ISNUMBER(L17),ISNUMBER('Konstanty výpočtu NEL'!$G$7),ISNUMBER('Konstanty výpočtu NEL'!$L$10),ISNUMBER(I17),ISNUMBER('Konstanty výpočtu NEL'!$G$13),ISNUMBER(G17),ISNUMBER('Konstanty výpočtu NEL'!$G$16)),'Konstanty výpočtu NEL'!$G$28*(L17*'Konstanty výpočtu NEL'!$G$7+'Konstanty výpočtu NEL'!$L$10+I17*'Konstanty výpočtu NEL'!$G$13+G17*'Konstanty výpočtu NEL'!$G$16),"")</f>
        <v/>
      </c>
      <c r="T17" s="121" t="str">
        <f t="shared" si="6"/>
        <v/>
      </c>
      <c r="U17" s="121" t="str">
        <f t="shared" si="7"/>
        <v/>
      </c>
      <c r="V17" s="139" t="str">
        <f>IF(AND(ISNUMBER(M17),ISNUMBER(H17),ISNUMBER(I17),ISNUMBER(O17),ISNUMBER('Konstanty výpočtu NEL'!$E$10)),(15.27*M17+28.38*'Konstanty výpočtu NEL'!$E$10/10+1.12*H17+4.54*I17/10)*(100-O17)/100,"")</f>
        <v/>
      </c>
      <c r="W17" s="122" t="str">
        <f t="shared" si="1"/>
        <v/>
      </c>
      <c r="X17" s="122" t="str">
        <f t="shared" si="8"/>
        <v/>
      </c>
    </row>
    <row r="18" spans="1:24" ht="12.75" customHeight="1" x14ac:dyDescent="0.2">
      <c r="A18" s="177" t="str">
        <f>'Vstupy hybridů'!A18</f>
        <v>H5</v>
      </c>
      <c r="B18" s="69">
        <f>'Vstupy hybridů'!B18</f>
        <v>1</v>
      </c>
      <c r="C18" s="70">
        <f>'Vstupy hybridů'!C18</f>
        <v>0</v>
      </c>
      <c r="D18" s="121" t="str">
        <f t="shared" si="0"/>
        <v/>
      </c>
      <c r="E18" s="121" t="str">
        <f>IF(ISNUMBER('Vstupy hybridů'!D18),'Vstupy hybridů'!D18,"")</f>
        <v/>
      </c>
      <c r="F18" s="121" t="str">
        <f>IF(ISNUMBER('Vstupy hybridů'!E18),'Vstupy hybridů'!E18,"")</f>
        <v/>
      </c>
      <c r="G18" s="121" t="str">
        <f>IF(AND(ISNUMBER(L18),ISNUMBER(N18),ISNUMBER(I18),ISNUMBER('Konstanty výpočtu NEL'!$E$10)),1000-(L18+N18+I18+'Konstanty výpočtu NEL'!$E$10),"")</f>
        <v/>
      </c>
      <c r="H18" s="121" t="str">
        <f t="shared" si="2"/>
        <v/>
      </c>
      <c r="I18" s="121" t="str">
        <f t="shared" si="3"/>
        <v/>
      </c>
      <c r="J18" s="121" t="str">
        <f>IF('Vstupy hybridů'!G18,'Vstupy hybridů'!G18,"")</f>
        <v/>
      </c>
      <c r="K18" s="121" t="str">
        <f>IF('Vstupy hybridů'!H18,'Vstupy hybridů'!H18,"")</f>
        <v/>
      </c>
      <c r="L18" s="121" t="str">
        <f t="shared" si="4"/>
        <v/>
      </c>
      <c r="M18" s="121" t="str">
        <f>IF(ISNUMBER('Vstupy hybridů'!F18),'Vstupy hybridů'!F18,"")</f>
        <v/>
      </c>
      <c r="N18" s="121" t="str">
        <f t="shared" si="5"/>
        <v/>
      </c>
      <c r="O18" s="121" t="str">
        <f>IF(ISNUMBER('Vstupy hybridů'!I18),'Vstupy hybridů'!I18,"")</f>
        <v/>
      </c>
      <c r="P18" s="121" t="str">
        <f>IF(ISNUMBER('Vstupy hybridů'!J18),'Vstupy hybridů'!J18,"")</f>
        <v/>
      </c>
      <c r="Q18" s="121" t="str">
        <f>IF(AND(ISNUMBER(L18),ISNUMBER(N18),ISNUMBER('Konstanty výpočtu NEL'!$E$25),ISNUMBER('Konstanty výpočtu NEL'!$E$28),ISNUMBER('Konstanty výpočtu NEL'!$E$31)),L18*'Konstanty výpočtu NEL'!$E$25+(1000-N18)*'Konstanty výpočtu NEL'!$E$28+'Konstanty výpočtu NEL'!$E$31,"")</f>
        <v/>
      </c>
      <c r="R18" s="121" t="str">
        <f>IF(AND(ISNUMBER(L18),ISNUMBER('Konstanty výpočtu NEL'!$G$7),ISNUMBER('Konstanty výpočtu NEL'!$L$10),ISNUMBER(I18),ISNUMBER(P18),ISNUMBER(G18),ISNUMBER('Konstanty výpočtu NEL'!$G$16)),'Konstanty výpočtu NEL'!$G$28*(L18*'Konstanty výpočtu NEL'!$G$7+'Konstanty výpočtu NEL'!$L$10+I18*P18/100+G18*'Konstanty výpočtu NEL'!$G$16),"")</f>
        <v/>
      </c>
      <c r="S18" s="121" t="str">
        <f>IF(AND(ISNUMBER(L18),ISNUMBER('Konstanty výpočtu NEL'!$G$7),ISNUMBER('Konstanty výpočtu NEL'!$L$10),ISNUMBER(I18),ISNUMBER('Konstanty výpočtu NEL'!$G$13),ISNUMBER(G18),ISNUMBER('Konstanty výpočtu NEL'!$G$16)),'Konstanty výpočtu NEL'!$G$28*(L18*'Konstanty výpočtu NEL'!$G$7+'Konstanty výpočtu NEL'!$L$10+I18*'Konstanty výpočtu NEL'!$G$13+G18*'Konstanty výpočtu NEL'!$G$16),"")</f>
        <v/>
      </c>
      <c r="T18" s="121" t="str">
        <f t="shared" si="6"/>
        <v/>
      </c>
      <c r="U18" s="121" t="str">
        <f t="shared" si="7"/>
        <v/>
      </c>
      <c r="V18" s="139" t="str">
        <f>IF(AND(ISNUMBER(M18),ISNUMBER(H18),ISNUMBER(I18),ISNUMBER(O18),ISNUMBER('Konstanty výpočtu NEL'!$E$10)),(15.27*M18+28.38*'Konstanty výpočtu NEL'!$E$10/10+1.12*H18+4.54*I18/10)*(100-O18)/100,"")</f>
        <v/>
      </c>
      <c r="W18" s="122" t="str">
        <f t="shared" si="1"/>
        <v/>
      </c>
      <c r="X18" s="122" t="str">
        <f t="shared" si="8"/>
        <v/>
      </c>
    </row>
    <row r="19" spans="1:24" x14ac:dyDescent="0.2">
      <c r="A19" s="177"/>
      <c r="B19" s="69">
        <f>'Vstupy hybridů'!B19</f>
        <v>2</v>
      </c>
      <c r="C19" s="70">
        <f>'Vstupy hybridů'!C19</f>
        <v>0</v>
      </c>
      <c r="D19" s="121" t="str">
        <f t="shared" si="0"/>
        <v/>
      </c>
      <c r="E19" s="121" t="str">
        <f>IF(ISNUMBER('Vstupy hybridů'!D19),'Vstupy hybridů'!D19,"")</f>
        <v/>
      </c>
      <c r="F19" s="121" t="str">
        <f>IF(ISNUMBER('Vstupy hybridů'!E19),'Vstupy hybridů'!E19,"")</f>
        <v/>
      </c>
      <c r="G19" s="121" t="str">
        <f>IF(AND(ISNUMBER(L19),ISNUMBER(N19),ISNUMBER(I19),ISNUMBER('Konstanty výpočtu NEL'!$E$10)),1000-(L19+N19+I19+'Konstanty výpočtu NEL'!$E$10),"")</f>
        <v/>
      </c>
      <c r="H19" s="121" t="str">
        <f t="shared" si="2"/>
        <v/>
      </c>
      <c r="I19" s="121" t="str">
        <f t="shared" si="3"/>
        <v/>
      </c>
      <c r="J19" s="121" t="str">
        <f>IF('Vstupy hybridů'!G19,'Vstupy hybridů'!G19,"")</f>
        <v/>
      </c>
      <c r="K19" s="121" t="str">
        <f>IF('Vstupy hybridů'!H19,'Vstupy hybridů'!H19,"")</f>
        <v/>
      </c>
      <c r="L19" s="121" t="str">
        <f t="shared" si="4"/>
        <v/>
      </c>
      <c r="M19" s="121" t="str">
        <f>IF(ISNUMBER('Vstupy hybridů'!F19),'Vstupy hybridů'!F19,"")</f>
        <v/>
      </c>
      <c r="N19" s="121" t="str">
        <f t="shared" si="5"/>
        <v/>
      </c>
      <c r="O19" s="121" t="str">
        <f>IF(ISNUMBER('Vstupy hybridů'!I19),'Vstupy hybridů'!I19,"")</f>
        <v/>
      </c>
      <c r="P19" s="121" t="str">
        <f>IF(ISNUMBER('Vstupy hybridů'!J19),'Vstupy hybridů'!J19,"")</f>
        <v/>
      </c>
      <c r="Q19" s="121" t="str">
        <f>IF(AND(ISNUMBER(L19),ISNUMBER(N19),ISNUMBER('Konstanty výpočtu NEL'!$E$25),ISNUMBER('Konstanty výpočtu NEL'!$E$28),ISNUMBER('Konstanty výpočtu NEL'!$E$31)),L19*'Konstanty výpočtu NEL'!$E$25+(1000-N19)*'Konstanty výpočtu NEL'!$E$28+'Konstanty výpočtu NEL'!$E$31,"")</f>
        <v/>
      </c>
      <c r="R19" s="121" t="str">
        <f>IF(AND(ISNUMBER(L19),ISNUMBER('Konstanty výpočtu NEL'!$G$7),ISNUMBER('Konstanty výpočtu NEL'!$L$10),ISNUMBER(I19),ISNUMBER(P19),ISNUMBER(G19),ISNUMBER('Konstanty výpočtu NEL'!$G$16)),'Konstanty výpočtu NEL'!$G$28*(L19*'Konstanty výpočtu NEL'!$G$7+'Konstanty výpočtu NEL'!$L$10+I19*P19/100+G19*'Konstanty výpočtu NEL'!$G$16),"")</f>
        <v/>
      </c>
      <c r="S19" s="121" t="str">
        <f>IF(AND(ISNUMBER(L19),ISNUMBER('Konstanty výpočtu NEL'!$G$7),ISNUMBER('Konstanty výpočtu NEL'!$L$10),ISNUMBER(I19),ISNUMBER('Konstanty výpočtu NEL'!$G$13),ISNUMBER(G19),ISNUMBER('Konstanty výpočtu NEL'!$G$16)),'Konstanty výpočtu NEL'!$G$28*(L19*'Konstanty výpočtu NEL'!$G$7+'Konstanty výpočtu NEL'!$L$10+I19*'Konstanty výpočtu NEL'!$G$13+G19*'Konstanty výpočtu NEL'!$G$16),"")</f>
        <v/>
      </c>
      <c r="T19" s="121" t="str">
        <f t="shared" si="6"/>
        <v/>
      </c>
      <c r="U19" s="121" t="str">
        <f t="shared" si="7"/>
        <v/>
      </c>
      <c r="V19" s="139" t="str">
        <f>IF(AND(ISNUMBER(M19),ISNUMBER(H19),ISNUMBER(I19),ISNUMBER(O19),ISNUMBER('Konstanty výpočtu NEL'!$E$10)),(15.27*M19+28.38*'Konstanty výpočtu NEL'!$E$10/10+1.12*H19+4.54*I19/10)*(100-O19)/100,"")</f>
        <v/>
      </c>
      <c r="W19" s="122" t="str">
        <f t="shared" si="1"/>
        <v/>
      </c>
      <c r="X19" s="122" t="str">
        <f t="shared" si="8"/>
        <v/>
      </c>
    </row>
    <row r="20" spans="1:24" x14ac:dyDescent="0.2">
      <c r="A20" s="177"/>
      <c r="B20" s="69">
        <f>'Vstupy hybridů'!B20</f>
        <v>3</v>
      </c>
      <c r="C20" s="70">
        <f>'Vstupy hybridů'!C20</f>
        <v>0</v>
      </c>
      <c r="D20" s="121" t="str">
        <f t="shared" si="0"/>
        <v/>
      </c>
      <c r="E20" s="121" t="str">
        <f>IF(ISNUMBER('Vstupy hybridů'!D20),'Vstupy hybridů'!D20,"")</f>
        <v/>
      </c>
      <c r="F20" s="121" t="str">
        <f>IF(ISNUMBER('Vstupy hybridů'!E20),'Vstupy hybridů'!E20,"")</f>
        <v/>
      </c>
      <c r="G20" s="121" t="str">
        <f>IF(AND(ISNUMBER(L20),ISNUMBER(N20),ISNUMBER(I20),ISNUMBER('Konstanty výpočtu NEL'!$E$10)),1000-(L20+N20+I20+'Konstanty výpočtu NEL'!$E$10),"")</f>
        <v/>
      </c>
      <c r="H20" s="121" t="str">
        <f t="shared" si="2"/>
        <v/>
      </c>
      <c r="I20" s="121" t="str">
        <f t="shared" si="3"/>
        <v/>
      </c>
      <c r="J20" s="121" t="str">
        <f>IF('Vstupy hybridů'!G20,'Vstupy hybridů'!G20,"")</f>
        <v/>
      </c>
      <c r="K20" s="121" t="str">
        <f>IF('Vstupy hybridů'!H20,'Vstupy hybridů'!H20,"")</f>
        <v/>
      </c>
      <c r="L20" s="121" t="str">
        <f t="shared" si="4"/>
        <v/>
      </c>
      <c r="M20" s="121" t="str">
        <f>IF(ISNUMBER('Vstupy hybridů'!F20),'Vstupy hybridů'!F20,"")</f>
        <v/>
      </c>
      <c r="N20" s="121" t="str">
        <f t="shared" si="5"/>
        <v/>
      </c>
      <c r="O20" s="121" t="str">
        <f>IF(ISNUMBER('Vstupy hybridů'!I20),'Vstupy hybridů'!I20,"")</f>
        <v/>
      </c>
      <c r="P20" s="121" t="str">
        <f>IF(ISNUMBER('Vstupy hybridů'!J20),'Vstupy hybridů'!J20,"")</f>
        <v/>
      </c>
      <c r="Q20" s="121" t="str">
        <f>IF(AND(ISNUMBER(L20),ISNUMBER(N20),ISNUMBER('Konstanty výpočtu NEL'!$E$25),ISNUMBER('Konstanty výpočtu NEL'!$E$28),ISNUMBER('Konstanty výpočtu NEL'!$E$31)),L20*'Konstanty výpočtu NEL'!$E$25+(1000-N20)*'Konstanty výpočtu NEL'!$E$28+'Konstanty výpočtu NEL'!$E$31,"")</f>
        <v/>
      </c>
      <c r="R20" s="121" t="str">
        <f>IF(AND(ISNUMBER(L20),ISNUMBER('Konstanty výpočtu NEL'!$G$7),ISNUMBER('Konstanty výpočtu NEL'!$L$10),ISNUMBER(I20),ISNUMBER(P20),ISNUMBER(G20),ISNUMBER('Konstanty výpočtu NEL'!$G$16)),'Konstanty výpočtu NEL'!$G$28*(L20*'Konstanty výpočtu NEL'!$G$7+'Konstanty výpočtu NEL'!$L$10+I20*P20/100+G20*'Konstanty výpočtu NEL'!$G$16),"")</f>
        <v/>
      </c>
      <c r="S20" s="121" t="str">
        <f>IF(AND(ISNUMBER(L20),ISNUMBER('Konstanty výpočtu NEL'!$G$7),ISNUMBER('Konstanty výpočtu NEL'!$L$10),ISNUMBER(I20),ISNUMBER('Konstanty výpočtu NEL'!$G$13),ISNUMBER(G20),ISNUMBER('Konstanty výpočtu NEL'!$G$16)),'Konstanty výpočtu NEL'!$G$28*(L20*'Konstanty výpočtu NEL'!$G$7+'Konstanty výpočtu NEL'!$L$10+I20*'Konstanty výpočtu NEL'!$G$13+G20*'Konstanty výpočtu NEL'!$G$16),"")</f>
        <v/>
      </c>
      <c r="T20" s="121" t="str">
        <f t="shared" si="6"/>
        <v/>
      </c>
      <c r="U20" s="121" t="str">
        <f t="shared" si="7"/>
        <v/>
      </c>
      <c r="V20" s="139" t="str">
        <f>IF(AND(ISNUMBER(M20),ISNUMBER(H20),ISNUMBER(I20),ISNUMBER(O20),ISNUMBER('Konstanty výpočtu NEL'!$E$10)),(15.27*M20+28.38*'Konstanty výpočtu NEL'!$E$10/10+1.12*H20+4.54*I20/10)*(100-O20)/100,"")</f>
        <v/>
      </c>
      <c r="W20" s="122" t="str">
        <f t="shared" si="1"/>
        <v/>
      </c>
      <c r="X20" s="122" t="str">
        <f t="shared" si="8"/>
        <v/>
      </c>
    </row>
    <row r="21" spans="1:24" ht="12.75" customHeight="1" x14ac:dyDescent="0.2">
      <c r="A21" s="177" t="str">
        <f>'Vstupy hybridů'!A21</f>
        <v>H6</v>
      </c>
      <c r="B21" s="69">
        <f>'Vstupy hybridů'!B21</f>
        <v>1</v>
      </c>
      <c r="C21" s="70">
        <f>'Vstupy hybridů'!C21</f>
        <v>0</v>
      </c>
      <c r="D21" s="121" t="str">
        <f t="shared" si="0"/>
        <v/>
      </c>
      <c r="E21" s="121" t="str">
        <f>IF(ISNUMBER('Vstupy hybridů'!D21),'Vstupy hybridů'!D21,"")</f>
        <v/>
      </c>
      <c r="F21" s="121" t="str">
        <f>IF(ISNUMBER('Vstupy hybridů'!E21),'Vstupy hybridů'!E21,"")</f>
        <v/>
      </c>
      <c r="G21" s="121" t="str">
        <f>IF(AND(ISNUMBER(L21),ISNUMBER(N21),ISNUMBER(I21),ISNUMBER('Konstanty výpočtu NEL'!$E$10)),1000-(L21+N21+I21+'Konstanty výpočtu NEL'!$E$10),"")</f>
        <v/>
      </c>
      <c r="H21" s="121" t="str">
        <f t="shared" si="2"/>
        <v/>
      </c>
      <c r="I21" s="121" t="str">
        <f t="shared" si="3"/>
        <v/>
      </c>
      <c r="J21" s="121" t="str">
        <f>IF('Vstupy hybridů'!G21,'Vstupy hybridů'!G21,"")</f>
        <v/>
      </c>
      <c r="K21" s="121" t="str">
        <f>IF('Vstupy hybridů'!H21,'Vstupy hybridů'!H21,"")</f>
        <v/>
      </c>
      <c r="L21" s="121" t="str">
        <f t="shared" si="4"/>
        <v/>
      </c>
      <c r="M21" s="121" t="str">
        <f>IF(ISNUMBER('Vstupy hybridů'!F21),'Vstupy hybridů'!F21,"")</f>
        <v/>
      </c>
      <c r="N21" s="121" t="str">
        <f t="shared" si="5"/>
        <v/>
      </c>
      <c r="O21" s="121" t="str">
        <f>IF(ISNUMBER('Vstupy hybridů'!I21),'Vstupy hybridů'!I21,"")</f>
        <v/>
      </c>
      <c r="P21" s="121" t="str">
        <f>IF(ISNUMBER('Vstupy hybridů'!J21),'Vstupy hybridů'!J21,"")</f>
        <v/>
      </c>
      <c r="Q21" s="121" t="str">
        <f>IF(AND(ISNUMBER(L21),ISNUMBER(N21),ISNUMBER('Konstanty výpočtu NEL'!$E$25),ISNUMBER('Konstanty výpočtu NEL'!$E$28),ISNUMBER('Konstanty výpočtu NEL'!$E$31)),L21*'Konstanty výpočtu NEL'!$E$25+(1000-N21)*'Konstanty výpočtu NEL'!$E$28+'Konstanty výpočtu NEL'!$E$31,"")</f>
        <v/>
      </c>
      <c r="R21" s="121" t="str">
        <f>IF(AND(ISNUMBER(L21),ISNUMBER('Konstanty výpočtu NEL'!$G$7),ISNUMBER('Konstanty výpočtu NEL'!$L$10),ISNUMBER(I21),ISNUMBER(P21),ISNUMBER(G21),ISNUMBER('Konstanty výpočtu NEL'!$G$16)),'Konstanty výpočtu NEL'!$G$28*(L21*'Konstanty výpočtu NEL'!$G$7+'Konstanty výpočtu NEL'!$L$10+I21*P21/100+G21*'Konstanty výpočtu NEL'!$G$16),"")</f>
        <v/>
      </c>
      <c r="S21" s="121" t="str">
        <f>IF(AND(ISNUMBER(L21),ISNUMBER('Konstanty výpočtu NEL'!$G$7),ISNUMBER('Konstanty výpočtu NEL'!$L$10),ISNUMBER(I21),ISNUMBER('Konstanty výpočtu NEL'!$G$13),ISNUMBER(G21),ISNUMBER('Konstanty výpočtu NEL'!$G$16)),'Konstanty výpočtu NEL'!$G$28*(L21*'Konstanty výpočtu NEL'!$G$7+'Konstanty výpočtu NEL'!$L$10+I21*'Konstanty výpočtu NEL'!$G$13+G21*'Konstanty výpočtu NEL'!$G$16),"")</f>
        <v/>
      </c>
      <c r="T21" s="121" t="str">
        <f t="shared" si="6"/>
        <v/>
      </c>
      <c r="U21" s="121" t="str">
        <f t="shared" si="7"/>
        <v/>
      </c>
      <c r="V21" s="139" t="str">
        <f>IF(AND(ISNUMBER(M21),ISNUMBER(H21),ISNUMBER(I21),ISNUMBER(O21),ISNUMBER('Konstanty výpočtu NEL'!$E$10)),(15.27*M21+28.38*'Konstanty výpočtu NEL'!$E$10/10+1.12*H21+4.54*I21/10)*(100-O21)/100,"")</f>
        <v/>
      </c>
      <c r="W21" s="122" t="str">
        <f t="shared" si="1"/>
        <v/>
      </c>
      <c r="X21" s="122" t="str">
        <f t="shared" si="8"/>
        <v/>
      </c>
    </row>
    <row r="22" spans="1:24" x14ac:dyDescent="0.2">
      <c r="A22" s="177"/>
      <c r="B22" s="69">
        <f>'Vstupy hybridů'!B22</f>
        <v>2</v>
      </c>
      <c r="C22" s="70">
        <f>'Vstupy hybridů'!C22</f>
        <v>0</v>
      </c>
      <c r="D22" s="121" t="str">
        <f t="shared" si="0"/>
        <v/>
      </c>
      <c r="E22" s="121" t="str">
        <f>IF(ISNUMBER('Vstupy hybridů'!D22),'Vstupy hybridů'!D22,"")</f>
        <v/>
      </c>
      <c r="F22" s="121" t="str">
        <f>IF(ISNUMBER('Vstupy hybridů'!E22),'Vstupy hybridů'!E22,"")</f>
        <v/>
      </c>
      <c r="G22" s="121" t="str">
        <f>IF(AND(ISNUMBER(L22),ISNUMBER(N22),ISNUMBER(I22),ISNUMBER('Konstanty výpočtu NEL'!$E$10)),1000-(L22+N22+I22+'Konstanty výpočtu NEL'!$E$10),"")</f>
        <v/>
      </c>
      <c r="H22" s="121" t="str">
        <f t="shared" si="2"/>
        <v/>
      </c>
      <c r="I22" s="121" t="str">
        <f t="shared" si="3"/>
        <v/>
      </c>
      <c r="J22" s="121" t="str">
        <f>IF('Vstupy hybridů'!G22,'Vstupy hybridů'!G22,"")</f>
        <v/>
      </c>
      <c r="K22" s="121" t="str">
        <f>IF('Vstupy hybridů'!H22,'Vstupy hybridů'!H22,"")</f>
        <v/>
      </c>
      <c r="L22" s="121" t="str">
        <f t="shared" si="4"/>
        <v/>
      </c>
      <c r="M22" s="121" t="str">
        <f>IF(ISNUMBER('Vstupy hybridů'!F22),'Vstupy hybridů'!F22,"")</f>
        <v/>
      </c>
      <c r="N22" s="121" t="str">
        <f t="shared" si="5"/>
        <v/>
      </c>
      <c r="O22" s="121" t="str">
        <f>IF(ISNUMBER('Vstupy hybridů'!I22),'Vstupy hybridů'!I22,"")</f>
        <v/>
      </c>
      <c r="P22" s="121" t="str">
        <f>IF(ISNUMBER('Vstupy hybridů'!J22),'Vstupy hybridů'!J22,"")</f>
        <v/>
      </c>
      <c r="Q22" s="121" t="str">
        <f>IF(AND(ISNUMBER(L22),ISNUMBER(N22),ISNUMBER('Konstanty výpočtu NEL'!$E$25),ISNUMBER('Konstanty výpočtu NEL'!$E$28),ISNUMBER('Konstanty výpočtu NEL'!$E$31)),L22*'Konstanty výpočtu NEL'!$E$25+(1000-N22)*'Konstanty výpočtu NEL'!$E$28+'Konstanty výpočtu NEL'!$E$31,"")</f>
        <v/>
      </c>
      <c r="R22" s="121" t="str">
        <f>IF(AND(ISNUMBER(L22),ISNUMBER('Konstanty výpočtu NEL'!$G$7),ISNUMBER('Konstanty výpočtu NEL'!$L$10),ISNUMBER(I22),ISNUMBER(P22),ISNUMBER(G22),ISNUMBER('Konstanty výpočtu NEL'!$G$16)),'Konstanty výpočtu NEL'!$G$28*(L22*'Konstanty výpočtu NEL'!$G$7+'Konstanty výpočtu NEL'!$L$10+I22*P22/100+G22*'Konstanty výpočtu NEL'!$G$16),"")</f>
        <v/>
      </c>
      <c r="S22" s="121" t="str">
        <f>IF(AND(ISNUMBER(L22),ISNUMBER('Konstanty výpočtu NEL'!$G$7),ISNUMBER('Konstanty výpočtu NEL'!$L$10),ISNUMBER(I22),ISNUMBER('Konstanty výpočtu NEL'!$G$13),ISNUMBER(G22),ISNUMBER('Konstanty výpočtu NEL'!$G$16)),'Konstanty výpočtu NEL'!$G$28*(L22*'Konstanty výpočtu NEL'!$G$7+'Konstanty výpočtu NEL'!$L$10+I22*'Konstanty výpočtu NEL'!$G$13+G22*'Konstanty výpočtu NEL'!$G$16),"")</f>
        <v/>
      </c>
      <c r="T22" s="121" t="str">
        <f t="shared" si="6"/>
        <v/>
      </c>
      <c r="U22" s="121" t="str">
        <f t="shared" si="7"/>
        <v/>
      </c>
      <c r="V22" s="139" t="str">
        <f>IF(AND(ISNUMBER(M22),ISNUMBER(H22),ISNUMBER(I22),ISNUMBER(O22),ISNUMBER('Konstanty výpočtu NEL'!$E$10)),(15.27*M22+28.38*'Konstanty výpočtu NEL'!$E$10/10+1.12*H22+4.54*I22/10)*(100-O22)/100,"")</f>
        <v/>
      </c>
      <c r="W22" s="122" t="str">
        <f t="shared" si="1"/>
        <v/>
      </c>
      <c r="X22" s="122" t="str">
        <f t="shared" si="8"/>
        <v/>
      </c>
    </row>
    <row r="23" spans="1:24" x14ac:dyDescent="0.2">
      <c r="A23" s="177"/>
      <c r="B23" s="69">
        <f>'Vstupy hybridů'!B23</f>
        <v>3</v>
      </c>
      <c r="C23" s="70">
        <f>'Vstupy hybridů'!C23</f>
        <v>0</v>
      </c>
      <c r="D23" s="121" t="str">
        <f t="shared" si="0"/>
        <v/>
      </c>
      <c r="E23" s="121" t="str">
        <f>IF(ISNUMBER('Vstupy hybridů'!D23),'Vstupy hybridů'!D23,"")</f>
        <v/>
      </c>
      <c r="F23" s="121" t="str">
        <f>IF(ISNUMBER('Vstupy hybridů'!E23),'Vstupy hybridů'!E23,"")</f>
        <v/>
      </c>
      <c r="G23" s="121" t="str">
        <f>IF(AND(ISNUMBER(L23),ISNUMBER(N23),ISNUMBER(I23),ISNUMBER('Konstanty výpočtu NEL'!$E$10)),1000-(L23+N23+I23+'Konstanty výpočtu NEL'!$E$10),"")</f>
        <v/>
      </c>
      <c r="H23" s="121" t="str">
        <f t="shared" si="2"/>
        <v/>
      </c>
      <c r="I23" s="121" t="str">
        <f t="shared" si="3"/>
        <v/>
      </c>
      <c r="J23" s="121" t="str">
        <f>IF('Vstupy hybridů'!G23,'Vstupy hybridů'!G23,"")</f>
        <v/>
      </c>
      <c r="K23" s="121" t="str">
        <f>IF('Vstupy hybridů'!H23,'Vstupy hybridů'!H23,"")</f>
        <v/>
      </c>
      <c r="L23" s="121" t="str">
        <f t="shared" si="4"/>
        <v/>
      </c>
      <c r="M23" s="121" t="str">
        <f>IF(ISNUMBER('Vstupy hybridů'!F23),'Vstupy hybridů'!F23,"")</f>
        <v/>
      </c>
      <c r="N23" s="121" t="str">
        <f t="shared" si="5"/>
        <v/>
      </c>
      <c r="O23" s="121" t="str">
        <f>IF(ISNUMBER('Vstupy hybridů'!I23),'Vstupy hybridů'!I23,"")</f>
        <v/>
      </c>
      <c r="P23" s="121" t="str">
        <f>IF(ISNUMBER('Vstupy hybridů'!J23),'Vstupy hybridů'!J23,"")</f>
        <v/>
      </c>
      <c r="Q23" s="121" t="str">
        <f>IF(AND(ISNUMBER(L23),ISNUMBER(N23),ISNUMBER('Konstanty výpočtu NEL'!$E$25),ISNUMBER('Konstanty výpočtu NEL'!$E$28),ISNUMBER('Konstanty výpočtu NEL'!$E$31)),L23*'Konstanty výpočtu NEL'!$E$25+(1000-N23)*'Konstanty výpočtu NEL'!$E$28+'Konstanty výpočtu NEL'!$E$31,"")</f>
        <v/>
      </c>
      <c r="R23" s="121" t="str">
        <f>IF(AND(ISNUMBER(L23),ISNUMBER('Konstanty výpočtu NEL'!$G$7),ISNUMBER('Konstanty výpočtu NEL'!$L$10),ISNUMBER(I23),ISNUMBER(P23),ISNUMBER(G23),ISNUMBER('Konstanty výpočtu NEL'!$G$16)),'Konstanty výpočtu NEL'!$G$28*(L23*'Konstanty výpočtu NEL'!$G$7+'Konstanty výpočtu NEL'!$L$10+I23*P23/100+G23*'Konstanty výpočtu NEL'!$G$16),"")</f>
        <v/>
      </c>
      <c r="S23" s="121" t="str">
        <f>IF(AND(ISNUMBER(L23),ISNUMBER('Konstanty výpočtu NEL'!$G$7),ISNUMBER('Konstanty výpočtu NEL'!$L$10),ISNUMBER(I23),ISNUMBER('Konstanty výpočtu NEL'!$G$13),ISNUMBER(G23),ISNUMBER('Konstanty výpočtu NEL'!$G$16)),'Konstanty výpočtu NEL'!$G$28*(L23*'Konstanty výpočtu NEL'!$G$7+'Konstanty výpočtu NEL'!$L$10+I23*'Konstanty výpočtu NEL'!$G$13+G23*'Konstanty výpočtu NEL'!$G$16),"")</f>
        <v/>
      </c>
      <c r="T23" s="121" t="str">
        <f t="shared" si="6"/>
        <v/>
      </c>
      <c r="U23" s="121" t="str">
        <f t="shared" si="7"/>
        <v/>
      </c>
      <c r="V23" s="139" t="str">
        <f>IF(AND(ISNUMBER(M23),ISNUMBER(H23),ISNUMBER(I23),ISNUMBER(O23),ISNUMBER('Konstanty výpočtu NEL'!$E$10)),(15.27*M23+28.38*'Konstanty výpočtu NEL'!$E$10/10+1.12*H23+4.54*I23/10)*(100-O23)/100,"")</f>
        <v/>
      </c>
      <c r="W23" s="122" t="str">
        <f t="shared" si="1"/>
        <v/>
      </c>
      <c r="X23" s="122" t="str">
        <f t="shared" si="8"/>
        <v/>
      </c>
    </row>
    <row r="24" spans="1:24" ht="12.75" customHeight="1" x14ac:dyDescent="0.2">
      <c r="A24" s="177" t="str">
        <f>'Vstupy hybridů'!A24</f>
        <v>H7</v>
      </c>
      <c r="B24" s="69">
        <f>'Vstupy hybridů'!B24</f>
        <v>1</v>
      </c>
      <c r="C24" s="70">
        <f>'Vstupy hybridů'!C24</f>
        <v>0</v>
      </c>
      <c r="D24" s="121" t="str">
        <f t="shared" si="0"/>
        <v/>
      </c>
      <c r="E24" s="121" t="str">
        <f>IF(ISNUMBER('Vstupy hybridů'!D24),'Vstupy hybridů'!D24,"")</f>
        <v/>
      </c>
      <c r="F24" s="121" t="str">
        <f>IF(ISNUMBER('Vstupy hybridů'!E24),'Vstupy hybridů'!E24,"")</f>
        <v/>
      </c>
      <c r="G24" s="121" t="str">
        <f>IF(AND(ISNUMBER(L24),ISNUMBER(N24),ISNUMBER(I24),ISNUMBER('Konstanty výpočtu NEL'!$E$10)),1000-(L24+N24+I24+'Konstanty výpočtu NEL'!$E$10),"")</f>
        <v/>
      </c>
      <c r="H24" s="121" t="str">
        <f t="shared" si="2"/>
        <v/>
      </c>
      <c r="I24" s="121" t="str">
        <f t="shared" si="3"/>
        <v/>
      </c>
      <c r="J24" s="121" t="str">
        <f>IF('Vstupy hybridů'!G24,'Vstupy hybridů'!G24,"")</f>
        <v/>
      </c>
      <c r="K24" s="121" t="str">
        <f>IF('Vstupy hybridů'!H24,'Vstupy hybridů'!H24,"")</f>
        <v/>
      </c>
      <c r="L24" s="121" t="str">
        <f t="shared" si="4"/>
        <v/>
      </c>
      <c r="M24" s="121" t="str">
        <f>IF(ISNUMBER('Vstupy hybridů'!F24),'Vstupy hybridů'!F24,"")</f>
        <v/>
      </c>
      <c r="N24" s="121" t="str">
        <f t="shared" si="5"/>
        <v/>
      </c>
      <c r="O24" s="121" t="str">
        <f>IF(ISNUMBER('Vstupy hybridů'!I24),'Vstupy hybridů'!I24,"")</f>
        <v/>
      </c>
      <c r="P24" s="121" t="str">
        <f>IF(ISNUMBER('Vstupy hybridů'!J24),'Vstupy hybridů'!J24,"")</f>
        <v/>
      </c>
      <c r="Q24" s="121" t="str">
        <f>IF(AND(ISNUMBER(L24),ISNUMBER(N24),ISNUMBER('Konstanty výpočtu NEL'!$E$25),ISNUMBER('Konstanty výpočtu NEL'!$E$28),ISNUMBER('Konstanty výpočtu NEL'!$E$31)),L24*'Konstanty výpočtu NEL'!$E$25+(1000-N24)*'Konstanty výpočtu NEL'!$E$28+'Konstanty výpočtu NEL'!$E$31,"")</f>
        <v/>
      </c>
      <c r="R24" s="121" t="str">
        <f>IF(AND(ISNUMBER(L24),ISNUMBER('Konstanty výpočtu NEL'!$G$7),ISNUMBER('Konstanty výpočtu NEL'!$L$10),ISNUMBER(I24),ISNUMBER(P24),ISNUMBER(G24),ISNUMBER('Konstanty výpočtu NEL'!$G$16)),'Konstanty výpočtu NEL'!$G$28*(L24*'Konstanty výpočtu NEL'!$G$7+'Konstanty výpočtu NEL'!$L$10+I24*P24/100+G24*'Konstanty výpočtu NEL'!$G$16),"")</f>
        <v/>
      </c>
      <c r="S24" s="121" t="str">
        <f>IF(AND(ISNUMBER(L24),ISNUMBER('Konstanty výpočtu NEL'!$G$7),ISNUMBER('Konstanty výpočtu NEL'!$L$10),ISNUMBER(I24),ISNUMBER('Konstanty výpočtu NEL'!$G$13),ISNUMBER(G24),ISNUMBER('Konstanty výpočtu NEL'!$G$16)),'Konstanty výpočtu NEL'!$G$28*(L24*'Konstanty výpočtu NEL'!$G$7+'Konstanty výpočtu NEL'!$L$10+I24*'Konstanty výpočtu NEL'!$G$13+G24*'Konstanty výpočtu NEL'!$G$16),"")</f>
        <v/>
      </c>
      <c r="T24" s="121" t="str">
        <f t="shared" si="6"/>
        <v/>
      </c>
      <c r="U24" s="121" t="str">
        <f t="shared" si="7"/>
        <v/>
      </c>
      <c r="V24" s="139" t="str">
        <f>IF(AND(ISNUMBER(M24),ISNUMBER(H24),ISNUMBER(I24),ISNUMBER(O24),ISNUMBER('Konstanty výpočtu NEL'!$E$10)),(15.27*M24+28.38*'Konstanty výpočtu NEL'!$E$10/10+1.12*H24+4.54*I24/10)*(100-O24)/100,"")</f>
        <v/>
      </c>
      <c r="W24" s="122" t="str">
        <f t="shared" si="1"/>
        <v/>
      </c>
      <c r="X24" s="122" t="str">
        <f t="shared" si="8"/>
        <v/>
      </c>
    </row>
    <row r="25" spans="1:24" x14ac:dyDescent="0.2">
      <c r="A25" s="177"/>
      <c r="B25" s="69">
        <f>'Vstupy hybridů'!B25</f>
        <v>2</v>
      </c>
      <c r="C25" s="70">
        <f>'Vstupy hybridů'!C25</f>
        <v>0</v>
      </c>
      <c r="D25" s="121" t="str">
        <f t="shared" si="0"/>
        <v/>
      </c>
      <c r="E25" s="121" t="str">
        <f>IF(ISNUMBER('Vstupy hybridů'!D25),'Vstupy hybridů'!D25,"")</f>
        <v/>
      </c>
      <c r="F25" s="121" t="str">
        <f>IF(ISNUMBER('Vstupy hybridů'!E25),'Vstupy hybridů'!E25,"")</f>
        <v/>
      </c>
      <c r="G25" s="121" t="str">
        <f>IF(AND(ISNUMBER(L25),ISNUMBER(N25),ISNUMBER(I25),ISNUMBER('Konstanty výpočtu NEL'!$E$10)),1000-(L25+N25+I25+'Konstanty výpočtu NEL'!$E$10),"")</f>
        <v/>
      </c>
      <c r="H25" s="121" t="str">
        <f t="shared" si="2"/>
        <v/>
      </c>
      <c r="I25" s="121" t="str">
        <f t="shared" si="3"/>
        <v/>
      </c>
      <c r="J25" s="121" t="str">
        <f>IF('Vstupy hybridů'!G25,'Vstupy hybridů'!G25,"")</f>
        <v/>
      </c>
      <c r="K25" s="121" t="str">
        <f>IF('Vstupy hybridů'!H25,'Vstupy hybridů'!H25,"")</f>
        <v/>
      </c>
      <c r="L25" s="121" t="str">
        <f t="shared" si="4"/>
        <v/>
      </c>
      <c r="M25" s="121" t="str">
        <f>IF(ISNUMBER('Vstupy hybridů'!F25),'Vstupy hybridů'!F25,"")</f>
        <v/>
      </c>
      <c r="N25" s="121" t="str">
        <f t="shared" si="5"/>
        <v/>
      </c>
      <c r="O25" s="121" t="str">
        <f>IF(ISNUMBER('Vstupy hybridů'!I25),'Vstupy hybridů'!I25,"")</f>
        <v/>
      </c>
      <c r="P25" s="121" t="str">
        <f>IF(ISNUMBER('Vstupy hybridů'!J25),'Vstupy hybridů'!J25,"")</f>
        <v/>
      </c>
      <c r="Q25" s="121" t="str">
        <f>IF(AND(ISNUMBER(L25),ISNUMBER(N25),ISNUMBER('Konstanty výpočtu NEL'!$E$25),ISNUMBER('Konstanty výpočtu NEL'!$E$28),ISNUMBER('Konstanty výpočtu NEL'!$E$31)),L25*'Konstanty výpočtu NEL'!$E$25+(1000-N25)*'Konstanty výpočtu NEL'!$E$28+'Konstanty výpočtu NEL'!$E$31,"")</f>
        <v/>
      </c>
      <c r="R25" s="121" t="str">
        <f>IF(AND(ISNUMBER(L25),ISNUMBER('Konstanty výpočtu NEL'!$G$7),ISNUMBER('Konstanty výpočtu NEL'!$L$10),ISNUMBER(I25),ISNUMBER(P25),ISNUMBER(G25),ISNUMBER('Konstanty výpočtu NEL'!$G$16)),'Konstanty výpočtu NEL'!$G$28*(L25*'Konstanty výpočtu NEL'!$G$7+'Konstanty výpočtu NEL'!$L$10+I25*P25/100+G25*'Konstanty výpočtu NEL'!$G$16),"")</f>
        <v/>
      </c>
      <c r="S25" s="121" t="str">
        <f>IF(AND(ISNUMBER(L25),ISNUMBER('Konstanty výpočtu NEL'!$G$7),ISNUMBER('Konstanty výpočtu NEL'!$L$10),ISNUMBER(I25),ISNUMBER('Konstanty výpočtu NEL'!$G$13),ISNUMBER(G25),ISNUMBER('Konstanty výpočtu NEL'!$G$16)),'Konstanty výpočtu NEL'!$G$28*(L25*'Konstanty výpočtu NEL'!$G$7+'Konstanty výpočtu NEL'!$L$10+I25*'Konstanty výpočtu NEL'!$G$13+G25*'Konstanty výpočtu NEL'!$G$16),"")</f>
        <v/>
      </c>
      <c r="T25" s="121" t="str">
        <f t="shared" si="6"/>
        <v/>
      </c>
      <c r="U25" s="121" t="str">
        <f t="shared" si="7"/>
        <v/>
      </c>
      <c r="V25" s="139" t="str">
        <f>IF(AND(ISNUMBER(M25),ISNUMBER(H25),ISNUMBER(I25),ISNUMBER(O25),ISNUMBER('Konstanty výpočtu NEL'!$E$10)),(15.27*M25+28.38*'Konstanty výpočtu NEL'!$E$10/10+1.12*H25+4.54*I25/10)*(100-O25)/100,"")</f>
        <v/>
      </c>
      <c r="W25" s="122" t="str">
        <f t="shared" si="1"/>
        <v/>
      </c>
      <c r="X25" s="122" t="str">
        <f t="shared" si="8"/>
        <v/>
      </c>
    </row>
    <row r="26" spans="1:24" x14ac:dyDescent="0.2">
      <c r="A26" s="177"/>
      <c r="B26" s="69">
        <f>'Vstupy hybridů'!B26</f>
        <v>3</v>
      </c>
      <c r="C26" s="70">
        <f>'Vstupy hybridů'!C26</f>
        <v>0</v>
      </c>
      <c r="D26" s="121" t="str">
        <f t="shared" si="0"/>
        <v/>
      </c>
      <c r="E26" s="121" t="str">
        <f>IF(ISNUMBER('Vstupy hybridů'!D26),'Vstupy hybridů'!D26,"")</f>
        <v/>
      </c>
      <c r="F26" s="121" t="str">
        <f>IF(ISNUMBER('Vstupy hybridů'!E26),'Vstupy hybridů'!E26,"")</f>
        <v/>
      </c>
      <c r="G26" s="121" t="str">
        <f>IF(AND(ISNUMBER(L26),ISNUMBER(N26),ISNUMBER(I26),ISNUMBER('Konstanty výpočtu NEL'!$E$10)),1000-(L26+N26+I26+'Konstanty výpočtu NEL'!$E$10),"")</f>
        <v/>
      </c>
      <c r="H26" s="121" t="str">
        <f t="shared" si="2"/>
        <v/>
      </c>
      <c r="I26" s="121" t="str">
        <f t="shared" si="3"/>
        <v/>
      </c>
      <c r="J26" s="121" t="str">
        <f>IF('Vstupy hybridů'!G26,'Vstupy hybridů'!G26,"")</f>
        <v/>
      </c>
      <c r="K26" s="121" t="str">
        <f>IF('Vstupy hybridů'!H26,'Vstupy hybridů'!H26,"")</f>
        <v/>
      </c>
      <c r="L26" s="121" t="str">
        <f t="shared" si="4"/>
        <v/>
      </c>
      <c r="M26" s="121" t="str">
        <f>IF(ISNUMBER('Vstupy hybridů'!F26),'Vstupy hybridů'!F26,"")</f>
        <v/>
      </c>
      <c r="N26" s="121" t="str">
        <f t="shared" si="5"/>
        <v/>
      </c>
      <c r="O26" s="121" t="str">
        <f>IF(ISNUMBER('Vstupy hybridů'!I26),'Vstupy hybridů'!I26,"")</f>
        <v/>
      </c>
      <c r="P26" s="121" t="str">
        <f>IF(ISNUMBER('Vstupy hybridů'!J26),'Vstupy hybridů'!J26,"")</f>
        <v/>
      </c>
      <c r="Q26" s="121" t="str">
        <f>IF(AND(ISNUMBER(L26),ISNUMBER(N26),ISNUMBER('Konstanty výpočtu NEL'!$E$25),ISNUMBER('Konstanty výpočtu NEL'!$E$28),ISNUMBER('Konstanty výpočtu NEL'!$E$31)),L26*'Konstanty výpočtu NEL'!$E$25+(1000-N26)*'Konstanty výpočtu NEL'!$E$28+'Konstanty výpočtu NEL'!$E$31,"")</f>
        <v/>
      </c>
      <c r="R26" s="121" t="str">
        <f>IF(AND(ISNUMBER(L26),ISNUMBER('Konstanty výpočtu NEL'!$G$7),ISNUMBER('Konstanty výpočtu NEL'!$L$10),ISNUMBER(I26),ISNUMBER(P26),ISNUMBER(G26),ISNUMBER('Konstanty výpočtu NEL'!$G$16)),'Konstanty výpočtu NEL'!$G$28*(L26*'Konstanty výpočtu NEL'!$G$7+'Konstanty výpočtu NEL'!$L$10+I26*P26/100+G26*'Konstanty výpočtu NEL'!$G$16),"")</f>
        <v/>
      </c>
      <c r="S26" s="121" t="str">
        <f>IF(AND(ISNUMBER(L26),ISNUMBER('Konstanty výpočtu NEL'!$G$7),ISNUMBER('Konstanty výpočtu NEL'!$L$10),ISNUMBER(I26),ISNUMBER('Konstanty výpočtu NEL'!$G$13),ISNUMBER(G26),ISNUMBER('Konstanty výpočtu NEL'!$G$16)),'Konstanty výpočtu NEL'!$G$28*(L26*'Konstanty výpočtu NEL'!$G$7+'Konstanty výpočtu NEL'!$L$10+I26*'Konstanty výpočtu NEL'!$G$13+G26*'Konstanty výpočtu NEL'!$G$16),"")</f>
        <v/>
      </c>
      <c r="T26" s="121" t="str">
        <f t="shared" si="6"/>
        <v/>
      </c>
      <c r="U26" s="121" t="str">
        <f t="shared" si="7"/>
        <v/>
      </c>
      <c r="V26" s="139" t="str">
        <f>IF(AND(ISNUMBER(M26),ISNUMBER(H26),ISNUMBER(I26),ISNUMBER(O26),ISNUMBER('Konstanty výpočtu NEL'!$E$10)),(15.27*M26+28.38*'Konstanty výpočtu NEL'!$E$10/10+1.12*H26+4.54*I26/10)*(100-O26)/100,"")</f>
        <v/>
      </c>
      <c r="W26" s="122" t="str">
        <f t="shared" si="1"/>
        <v/>
      </c>
      <c r="X26" s="122" t="str">
        <f t="shared" si="8"/>
        <v/>
      </c>
    </row>
    <row r="27" spans="1:24" ht="12.75" customHeight="1" x14ac:dyDescent="0.2">
      <c r="A27" s="177" t="str">
        <f>'Vstupy hybridů'!A27</f>
        <v>H8</v>
      </c>
      <c r="B27" s="69">
        <f>'Vstupy hybridů'!B27</f>
        <v>1</v>
      </c>
      <c r="C27" s="70">
        <f>'Vstupy hybridů'!C27</f>
        <v>0</v>
      </c>
      <c r="D27" s="121" t="str">
        <f t="shared" si="0"/>
        <v/>
      </c>
      <c r="E27" s="121" t="str">
        <f>IF(ISNUMBER('Vstupy hybridů'!D27),'Vstupy hybridů'!D27,"")</f>
        <v/>
      </c>
      <c r="F27" s="121" t="str">
        <f>IF(ISNUMBER('Vstupy hybridů'!E27),'Vstupy hybridů'!E27,"")</f>
        <v/>
      </c>
      <c r="G27" s="121" t="str">
        <f>IF(AND(ISNUMBER(L27),ISNUMBER(N27),ISNUMBER(I27),ISNUMBER('Konstanty výpočtu NEL'!$E$10)),1000-(L27+N27+I27+'Konstanty výpočtu NEL'!$E$10),"")</f>
        <v/>
      </c>
      <c r="H27" s="121" t="str">
        <f t="shared" si="2"/>
        <v/>
      </c>
      <c r="I27" s="121" t="str">
        <f t="shared" si="3"/>
        <v/>
      </c>
      <c r="J27" s="121" t="str">
        <f>IF('Vstupy hybridů'!G27,'Vstupy hybridů'!G27,"")</f>
        <v/>
      </c>
      <c r="K27" s="121" t="str">
        <f>IF('Vstupy hybridů'!H27,'Vstupy hybridů'!H27,"")</f>
        <v/>
      </c>
      <c r="L27" s="121" t="str">
        <f t="shared" si="4"/>
        <v/>
      </c>
      <c r="M27" s="121" t="str">
        <f>IF(ISNUMBER('Vstupy hybridů'!F27),'Vstupy hybridů'!F27,"")</f>
        <v/>
      </c>
      <c r="N27" s="121" t="str">
        <f t="shared" si="5"/>
        <v/>
      </c>
      <c r="O27" s="121" t="str">
        <f>IF(ISNUMBER('Vstupy hybridů'!I27),'Vstupy hybridů'!I27,"")</f>
        <v/>
      </c>
      <c r="P27" s="121" t="str">
        <f>IF(ISNUMBER('Vstupy hybridů'!J27),'Vstupy hybridů'!J27,"")</f>
        <v/>
      </c>
      <c r="Q27" s="121" t="str">
        <f>IF(AND(ISNUMBER(L27),ISNUMBER(N27),ISNUMBER('Konstanty výpočtu NEL'!$E$25),ISNUMBER('Konstanty výpočtu NEL'!$E$28),ISNUMBER('Konstanty výpočtu NEL'!$E$31)),L27*'Konstanty výpočtu NEL'!$E$25+(1000-N27)*'Konstanty výpočtu NEL'!$E$28+'Konstanty výpočtu NEL'!$E$31,"")</f>
        <v/>
      </c>
      <c r="R27" s="121" t="str">
        <f>IF(AND(ISNUMBER(L27),ISNUMBER('Konstanty výpočtu NEL'!$G$7),ISNUMBER('Konstanty výpočtu NEL'!$L$10),ISNUMBER(I27),ISNUMBER(P27),ISNUMBER(G27),ISNUMBER('Konstanty výpočtu NEL'!$G$16)),'Konstanty výpočtu NEL'!$G$28*(L27*'Konstanty výpočtu NEL'!$G$7+'Konstanty výpočtu NEL'!$L$10+I27*P27/100+G27*'Konstanty výpočtu NEL'!$G$16),"")</f>
        <v/>
      </c>
      <c r="S27" s="121" t="str">
        <f>IF(AND(ISNUMBER(L27),ISNUMBER('Konstanty výpočtu NEL'!$G$7),ISNUMBER('Konstanty výpočtu NEL'!$L$10),ISNUMBER(I27),ISNUMBER('Konstanty výpočtu NEL'!$G$13),ISNUMBER(G27),ISNUMBER('Konstanty výpočtu NEL'!$G$16)),'Konstanty výpočtu NEL'!$G$28*(L27*'Konstanty výpočtu NEL'!$G$7+'Konstanty výpočtu NEL'!$L$10+I27*'Konstanty výpočtu NEL'!$G$13+G27*'Konstanty výpočtu NEL'!$G$16),"")</f>
        <v/>
      </c>
      <c r="T27" s="121" t="str">
        <f t="shared" si="6"/>
        <v/>
      </c>
      <c r="U27" s="121" t="str">
        <f t="shared" si="7"/>
        <v/>
      </c>
      <c r="V27" s="139" t="str">
        <f>IF(AND(ISNUMBER(M27),ISNUMBER(H27),ISNUMBER(I27),ISNUMBER(O27),ISNUMBER('Konstanty výpočtu NEL'!$E$10)),(15.27*M27+28.38*'Konstanty výpočtu NEL'!$E$10/10+1.12*H27+4.54*I27/10)*(100-O27)/100,"")</f>
        <v/>
      </c>
      <c r="W27" s="122" t="str">
        <f t="shared" si="1"/>
        <v/>
      </c>
      <c r="X27" s="122" t="str">
        <f t="shared" si="8"/>
        <v/>
      </c>
    </row>
    <row r="28" spans="1:24" x14ac:dyDescent="0.2">
      <c r="A28" s="177"/>
      <c r="B28" s="69">
        <f>'Vstupy hybridů'!B28</f>
        <v>2</v>
      </c>
      <c r="C28" s="70">
        <f>'Vstupy hybridů'!C28</f>
        <v>0</v>
      </c>
      <c r="D28" s="121" t="str">
        <f t="shared" si="0"/>
        <v/>
      </c>
      <c r="E28" s="121" t="str">
        <f>IF(ISNUMBER('Vstupy hybridů'!D28),'Vstupy hybridů'!D28,"")</f>
        <v/>
      </c>
      <c r="F28" s="121" t="str">
        <f>IF(ISNUMBER('Vstupy hybridů'!E28),'Vstupy hybridů'!E28,"")</f>
        <v/>
      </c>
      <c r="G28" s="121" t="str">
        <f>IF(AND(ISNUMBER(L28),ISNUMBER(N28),ISNUMBER(I28),ISNUMBER('Konstanty výpočtu NEL'!$E$10)),1000-(L28+N28+I28+'Konstanty výpočtu NEL'!$E$10),"")</f>
        <v/>
      </c>
      <c r="H28" s="121" t="str">
        <f t="shared" si="2"/>
        <v/>
      </c>
      <c r="I28" s="121" t="str">
        <f t="shared" si="3"/>
        <v/>
      </c>
      <c r="J28" s="121" t="str">
        <f>IF('Vstupy hybridů'!G28,'Vstupy hybridů'!G28,"")</f>
        <v/>
      </c>
      <c r="K28" s="121" t="str">
        <f>IF('Vstupy hybridů'!H28,'Vstupy hybridů'!H28,"")</f>
        <v/>
      </c>
      <c r="L28" s="121" t="str">
        <f t="shared" si="4"/>
        <v/>
      </c>
      <c r="M28" s="121" t="str">
        <f>IF(ISNUMBER('Vstupy hybridů'!F28),'Vstupy hybridů'!F28,"")</f>
        <v/>
      </c>
      <c r="N28" s="121" t="str">
        <f t="shared" si="5"/>
        <v/>
      </c>
      <c r="O28" s="121" t="str">
        <f>IF(ISNUMBER('Vstupy hybridů'!I28),'Vstupy hybridů'!I28,"")</f>
        <v/>
      </c>
      <c r="P28" s="121" t="str">
        <f>IF(ISNUMBER('Vstupy hybridů'!J28),'Vstupy hybridů'!J28,"")</f>
        <v/>
      </c>
      <c r="Q28" s="121" t="str">
        <f>IF(AND(ISNUMBER(L28),ISNUMBER(N28),ISNUMBER('Konstanty výpočtu NEL'!$E$25),ISNUMBER('Konstanty výpočtu NEL'!$E$28),ISNUMBER('Konstanty výpočtu NEL'!$E$31)),L28*'Konstanty výpočtu NEL'!$E$25+(1000-N28)*'Konstanty výpočtu NEL'!$E$28+'Konstanty výpočtu NEL'!$E$31,"")</f>
        <v/>
      </c>
      <c r="R28" s="121" t="str">
        <f>IF(AND(ISNUMBER(L28),ISNUMBER('Konstanty výpočtu NEL'!$G$7),ISNUMBER('Konstanty výpočtu NEL'!$L$10),ISNUMBER(I28),ISNUMBER(P28),ISNUMBER(G28),ISNUMBER('Konstanty výpočtu NEL'!$G$16)),'Konstanty výpočtu NEL'!$G$28*(L28*'Konstanty výpočtu NEL'!$G$7+'Konstanty výpočtu NEL'!$L$10+I28*P28/100+G28*'Konstanty výpočtu NEL'!$G$16),"")</f>
        <v/>
      </c>
      <c r="S28" s="121" t="str">
        <f>IF(AND(ISNUMBER(L28),ISNUMBER('Konstanty výpočtu NEL'!$G$7),ISNUMBER('Konstanty výpočtu NEL'!$L$10),ISNUMBER(I28),ISNUMBER('Konstanty výpočtu NEL'!$G$13),ISNUMBER(G28),ISNUMBER('Konstanty výpočtu NEL'!$G$16)),'Konstanty výpočtu NEL'!$G$28*(L28*'Konstanty výpočtu NEL'!$G$7+'Konstanty výpočtu NEL'!$L$10+I28*'Konstanty výpočtu NEL'!$G$13+G28*'Konstanty výpočtu NEL'!$G$16),"")</f>
        <v/>
      </c>
      <c r="T28" s="121" t="str">
        <f t="shared" si="6"/>
        <v/>
      </c>
      <c r="U28" s="121" t="str">
        <f t="shared" si="7"/>
        <v/>
      </c>
      <c r="V28" s="139" t="str">
        <f>IF(AND(ISNUMBER(M28),ISNUMBER(H28),ISNUMBER(I28),ISNUMBER(O28),ISNUMBER('Konstanty výpočtu NEL'!$E$10)),(15.27*M28+28.38*'Konstanty výpočtu NEL'!$E$10/10+1.12*H28+4.54*I28/10)*(100-O28)/100,"")</f>
        <v/>
      </c>
      <c r="W28" s="122" t="str">
        <f t="shared" si="1"/>
        <v/>
      </c>
      <c r="X28" s="122" t="str">
        <f t="shared" si="8"/>
        <v/>
      </c>
    </row>
    <row r="29" spans="1:24" x14ac:dyDescent="0.2">
      <c r="A29" s="177"/>
      <c r="B29" s="69">
        <f>'Vstupy hybridů'!B29</f>
        <v>3</v>
      </c>
      <c r="C29" s="70">
        <f>'Vstupy hybridů'!C29</f>
        <v>0</v>
      </c>
      <c r="D29" s="121" t="str">
        <f t="shared" si="0"/>
        <v/>
      </c>
      <c r="E29" s="121" t="str">
        <f>IF(ISNUMBER('Vstupy hybridů'!D29),'Vstupy hybridů'!D29,"")</f>
        <v/>
      </c>
      <c r="F29" s="121" t="str">
        <f>IF(ISNUMBER('Vstupy hybridů'!E29),'Vstupy hybridů'!E29,"")</f>
        <v/>
      </c>
      <c r="G29" s="121" t="str">
        <f>IF(AND(ISNUMBER(L29),ISNUMBER(N29),ISNUMBER(I29),ISNUMBER('Konstanty výpočtu NEL'!$E$10)),1000-(L29+N29+I29+'Konstanty výpočtu NEL'!$E$10),"")</f>
        <v/>
      </c>
      <c r="H29" s="121" t="str">
        <f t="shared" si="2"/>
        <v/>
      </c>
      <c r="I29" s="121" t="str">
        <f t="shared" si="3"/>
        <v/>
      </c>
      <c r="J29" s="121" t="str">
        <f>IF('Vstupy hybridů'!G29,'Vstupy hybridů'!G29,"")</f>
        <v/>
      </c>
      <c r="K29" s="121" t="str">
        <f>IF('Vstupy hybridů'!H29,'Vstupy hybridů'!H29,"")</f>
        <v/>
      </c>
      <c r="L29" s="121" t="str">
        <f t="shared" si="4"/>
        <v/>
      </c>
      <c r="M29" s="121" t="str">
        <f>IF(ISNUMBER('Vstupy hybridů'!F29),'Vstupy hybridů'!F29,"")</f>
        <v/>
      </c>
      <c r="N29" s="121" t="str">
        <f t="shared" si="5"/>
        <v/>
      </c>
      <c r="O29" s="121" t="str">
        <f>IF(ISNUMBER('Vstupy hybridů'!I29),'Vstupy hybridů'!I29,"")</f>
        <v/>
      </c>
      <c r="P29" s="121" t="str">
        <f>IF(ISNUMBER('Vstupy hybridů'!J29),'Vstupy hybridů'!J29,"")</f>
        <v/>
      </c>
      <c r="Q29" s="121" t="str">
        <f>IF(AND(ISNUMBER(L29),ISNUMBER(N29),ISNUMBER('Konstanty výpočtu NEL'!$E$25),ISNUMBER('Konstanty výpočtu NEL'!$E$28),ISNUMBER('Konstanty výpočtu NEL'!$E$31)),L29*'Konstanty výpočtu NEL'!$E$25+(1000-N29)*'Konstanty výpočtu NEL'!$E$28+'Konstanty výpočtu NEL'!$E$31,"")</f>
        <v/>
      </c>
      <c r="R29" s="121" t="str">
        <f>IF(AND(ISNUMBER(L29),ISNUMBER('Konstanty výpočtu NEL'!$G$7),ISNUMBER('Konstanty výpočtu NEL'!$L$10),ISNUMBER(I29),ISNUMBER(P29),ISNUMBER(G29),ISNUMBER('Konstanty výpočtu NEL'!$G$16)),'Konstanty výpočtu NEL'!$G$28*(L29*'Konstanty výpočtu NEL'!$G$7+'Konstanty výpočtu NEL'!$L$10+I29*P29/100+G29*'Konstanty výpočtu NEL'!$G$16),"")</f>
        <v/>
      </c>
      <c r="S29" s="121" t="str">
        <f>IF(AND(ISNUMBER(L29),ISNUMBER('Konstanty výpočtu NEL'!$G$7),ISNUMBER('Konstanty výpočtu NEL'!$L$10),ISNUMBER(I29),ISNUMBER('Konstanty výpočtu NEL'!$G$13),ISNUMBER(G29),ISNUMBER('Konstanty výpočtu NEL'!$G$16)),'Konstanty výpočtu NEL'!$G$28*(L29*'Konstanty výpočtu NEL'!$G$7+'Konstanty výpočtu NEL'!$L$10+I29*'Konstanty výpočtu NEL'!$G$13+G29*'Konstanty výpočtu NEL'!$G$16),"")</f>
        <v/>
      </c>
      <c r="T29" s="121" t="str">
        <f t="shared" si="6"/>
        <v/>
      </c>
      <c r="U29" s="121" t="str">
        <f t="shared" si="7"/>
        <v/>
      </c>
      <c r="V29" s="139" t="str">
        <f>IF(AND(ISNUMBER(M29),ISNUMBER(H29),ISNUMBER(I29),ISNUMBER(O29),ISNUMBER('Konstanty výpočtu NEL'!$E$10)),(15.27*M29+28.38*'Konstanty výpočtu NEL'!$E$10/10+1.12*H29+4.54*I29/10)*(100-O29)/100,"")</f>
        <v/>
      </c>
      <c r="W29" s="122" t="str">
        <f t="shared" si="1"/>
        <v/>
      </c>
      <c r="X29" s="122" t="str">
        <f t="shared" si="8"/>
        <v/>
      </c>
    </row>
    <row r="30" spans="1:24" ht="12.75" customHeight="1" x14ac:dyDescent="0.2">
      <c r="A30" s="177" t="str">
        <f>'Vstupy hybridů'!A30</f>
        <v>H9</v>
      </c>
      <c r="B30" s="69">
        <f>'Vstupy hybridů'!B30</f>
        <v>1</v>
      </c>
      <c r="C30" s="70">
        <f>'Vstupy hybridů'!C30</f>
        <v>0</v>
      </c>
      <c r="D30" s="121" t="str">
        <f t="shared" si="0"/>
        <v/>
      </c>
      <c r="E30" s="121" t="str">
        <f>IF(ISNUMBER('Vstupy hybridů'!D30),'Vstupy hybridů'!D30,"")</f>
        <v/>
      </c>
      <c r="F30" s="121" t="str">
        <f>IF(ISNUMBER('Vstupy hybridů'!E30),'Vstupy hybridů'!E30,"")</f>
        <v/>
      </c>
      <c r="G30" s="121" t="str">
        <f>IF(AND(ISNUMBER(L30),ISNUMBER(N30),ISNUMBER(I30),ISNUMBER('Konstanty výpočtu NEL'!$E$10)),1000-(L30+N30+I30+'Konstanty výpočtu NEL'!$E$10),"")</f>
        <v/>
      </c>
      <c r="H30" s="121" t="str">
        <f t="shared" si="2"/>
        <v/>
      </c>
      <c r="I30" s="121" t="str">
        <f t="shared" si="3"/>
        <v/>
      </c>
      <c r="J30" s="121" t="str">
        <f>IF('Vstupy hybridů'!G30,'Vstupy hybridů'!G30,"")</f>
        <v/>
      </c>
      <c r="K30" s="121" t="str">
        <f>IF('Vstupy hybridů'!H30,'Vstupy hybridů'!H30,"")</f>
        <v/>
      </c>
      <c r="L30" s="121" t="str">
        <f t="shared" si="4"/>
        <v/>
      </c>
      <c r="M30" s="121" t="str">
        <f>IF(ISNUMBER('Vstupy hybridů'!F30),'Vstupy hybridů'!F30,"")</f>
        <v/>
      </c>
      <c r="N30" s="121" t="str">
        <f t="shared" si="5"/>
        <v/>
      </c>
      <c r="O30" s="121" t="str">
        <f>IF(ISNUMBER('Vstupy hybridů'!I30),'Vstupy hybridů'!I30,"")</f>
        <v/>
      </c>
      <c r="P30" s="121" t="str">
        <f>IF(ISNUMBER('Vstupy hybridů'!J30),'Vstupy hybridů'!J30,"")</f>
        <v/>
      </c>
      <c r="Q30" s="121" t="str">
        <f>IF(AND(ISNUMBER(L30),ISNUMBER(N30),ISNUMBER('Konstanty výpočtu NEL'!$E$25),ISNUMBER('Konstanty výpočtu NEL'!$E$28),ISNUMBER('Konstanty výpočtu NEL'!$E$31)),L30*'Konstanty výpočtu NEL'!$E$25+(1000-N30)*'Konstanty výpočtu NEL'!$E$28+'Konstanty výpočtu NEL'!$E$31,"")</f>
        <v/>
      </c>
      <c r="R30" s="121" t="str">
        <f>IF(AND(ISNUMBER(L30),ISNUMBER('Konstanty výpočtu NEL'!$G$7),ISNUMBER('Konstanty výpočtu NEL'!$L$10),ISNUMBER(I30),ISNUMBER(P30),ISNUMBER(G30),ISNUMBER('Konstanty výpočtu NEL'!$G$16)),'Konstanty výpočtu NEL'!$G$28*(L30*'Konstanty výpočtu NEL'!$G$7+'Konstanty výpočtu NEL'!$L$10+I30*P30/100+G30*'Konstanty výpočtu NEL'!$G$16),"")</f>
        <v/>
      </c>
      <c r="S30" s="121" t="str">
        <f>IF(AND(ISNUMBER(L30),ISNUMBER('Konstanty výpočtu NEL'!$G$7),ISNUMBER('Konstanty výpočtu NEL'!$L$10),ISNUMBER(I30),ISNUMBER('Konstanty výpočtu NEL'!$G$13),ISNUMBER(G30),ISNUMBER('Konstanty výpočtu NEL'!$G$16)),'Konstanty výpočtu NEL'!$G$28*(L30*'Konstanty výpočtu NEL'!$G$7+'Konstanty výpočtu NEL'!$L$10+I30*'Konstanty výpočtu NEL'!$G$13+G30*'Konstanty výpočtu NEL'!$G$16),"")</f>
        <v/>
      </c>
      <c r="T30" s="121" t="str">
        <f t="shared" si="6"/>
        <v/>
      </c>
      <c r="U30" s="121" t="str">
        <f t="shared" si="7"/>
        <v/>
      </c>
      <c r="V30" s="139" t="str">
        <f>IF(AND(ISNUMBER(M30),ISNUMBER(H30),ISNUMBER(I30),ISNUMBER(O30),ISNUMBER('Konstanty výpočtu NEL'!$E$10)),(15.27*M30+28.38*'Konstanty výpočtu NEL'!$E$10/10+1.12*H30+4.54*I30/10)*(100-O30)/100,"")</f>
        <v/>
      </c>
      <c r="W30" s="122" t="str">
        <f t="shared" si="1"/>
        <v/>
      </c>
      <c r="X30" s="122" t="str">
        <f t="shared" si="8"/>
        <v/>
      </c>
    </row>
    <row r="31" spans="1:24" x14ac:dyDescent="0.2">
      <c r="A31" s="177"/>
      <c r="B31" s="69">
        <f>'Vstupy hybridů'!B31</f>
        <v>2</v>
      </c>
      <c r="C31" s="70">
        <f>'Vstupy hybridů'!C31</f>
        <v>0</v>
      </c>
      <c r="D31" s="121" t="str">
        <f t="shared" si="0"/>
        <v/>
      </c>
      <c r="E31" s="121" t="str">
        <f>IF(ISNUMBER('Vstupy hybridů'!D31),'Vstupy hybridů'!D31,"")</f>
        <v/>
      </c>
      <c r="F31" s="121" t="str">
        <f>IF(ISNUMBER('Vstupy hybridů'!E31),'Vstupy hybridů'!E31,"")</f>
        <v/>
      </c>
      <c r="G31" s="121" t="str">
        <f>IF(AND(ISNUMBER(L31),ISNUMBER(N31),ISNUMBER(I31),ISNUMBER('Konstanty výpočtu NEL'!$E$10)),1000-(L31+N31+I31+'Konstanty výpočtu NEL'!$E$10),"")</f>
        <v/>
      </c>
      <c r="H31" s="121" t="str">
        <f t="shared" si="2"/>
        <v/>
      </c>
      <c r="I31" s="121" t="str">
        <f t="shared" si="3"/>
        <v/>
      </c>
      <c r="J31" s="121" t="str">
        <f>IF('Vstupy hybridů'!G31,'Vstupy hybridů'!G31,"")</f>
        <v/>
      </c>
      <c r="K31" s="121" t="str">
        <f>IF('Vstupy hybridů'!H31,'Vstupy hybridů'!H31,"")</f>
        <v/>
      </c>
      <c r="L31" s="121" t="str">
        <f t="shared" si="4"/>
        <v/>
      </c>
      <c r="M31" s="121" t="str">
        <f>IF(ISNUMBER('Vstupy hybridů'!F31),'Vstupy hybridů'!F31,"")</f>
        <v/>
      </c>
      <c r="N31" s="121" t="str">
        <f t="shared" si="5"/>
        <v/>
      </c>
      <c r="O31" s="121" t="str">
        <f>IF(ISNUMBER('Vstupy hybridů'!I31),'Vstupy hybridů'!I31,"")</f>
        <v/>
      </c>
      <c r="P31" s="121" t="str">
        <f>IF(ISNUMBER('Vstupy hybridů'!J31),'Vstupy hybridů'!J31,"")</f>
        <v/>
      </c>
      <c r="Q31" s="121" t="str">
        <f>IF(AND(ISNUMBER(L31),ISNUMBER(N31),ISNUMBER('Konstanty výpočtu NEL'!$E$25),ISNUMBER('Konstanty výpočtu NEL'!$E$28),ISNUMBER('Konstanty výpočtu NEL'!$E$31)),L31*'Konstanty výpočtu NEL'!$E$25+(1000-N31)*'Konstanty výpočtu NEL'!$E$28+'Konstanty výpočtu NEL'!$E$31,"")</f>
        <v/>
      </c>
      <c r="R31" s="121" t="str">
        <f>IF(AND(ISNUMBER(L31),ISNUMBER('Konstanty výpočtu NEL'!$G$7),ISNUMBER('Konstanty výpočtu NEL'!$L$10),ISNUMBER(I31),ISNUMBER(P31),ISNUMBER(G31),ISNUMBER('Konstanty výpočtu NEL'!$G$16)),'Konstanty výpočtu NEL'!$G$28*(L31*'Konstanty výpočtu NEL'!$G$7+'Konstanty výpočtu NEL'!$L$10+I31*P31/100+G31*'Konstanty výpočtu NEL'!$G$16),"")</f>
        <v/>
      </c>
      <c r="S31" s="121" t="str">
        <f>IF(AND(ISNUMBER(L31),ISNUMBER('Konstanty výpočtu NEL'!$G$7),ISNUMBER('Konstanty výpočtu NEL'!$L$10),ISNUMBER(I31),ISNUMBER('Konstanty výpočtu NEL'!$G$13),ISNUMBER(G31),ISNUMBER('Konstanty výpočtu NEL'!$G$16)),'Konstanty výpočtu NEL'!$G$28*(L31*'Konstanty výpočtu NEL'!$G$7+'Konstanty výpočtu NEL'!$L$10+I31*'Konstanty výpočtu NEL'!$G$13+G31*'Konstanty výpočtu NEL'!$G$16),"")</f>
        <v/>
      </c>
      <c r="T31" s="121" t="str">
        <f t="shared" si="6"/>
        <v/>
      </c>
      <c r="U31" s="121" t="str">
        <f t="shared" si="7"/>
        <v/>
      </c>
      <c r="V31" s="139" t="str">
        <f>IF(AND(ISNUMBER(M31),ISNUMBER(H31),ISNUMBER(I31),ISNUMBER(O31),ISNUMBER('Konstanty výpočtu NEL'!$E$10)),(15.27*M31+28.38*'Konstanty výpočtu NEL'!$E$10/10+1.12*H31+4.54*I31/10)*(100-O31)/100,"")</f>
        <v/>
      </c>
      <c r="W31" s="122" t="str">
        <f t="shared" si="1"/>
        <v/>
      </c>
      <c r="X31" s="122" t="str">
        <f t="shared" si="8"/>
        <v/>
      </c>
    </row>
    <row r="32" spans="1:24" x14ac:dyDescent="0.2">
      <c r="A32" s="177"/>
      <c r="B32" s="69">
        <f>'Vstupy hybridů'!B32</f>
        <v>3</v>
      </c>
      <c r="C32" s="70">
        <f>'Vstupy hybridů'!C32</f>
        <v>0</v>
      </c>
      <c r="D32" s="121" t="str">
        <f t="shared" si="0"/>
        <v/>
      </c>
      <c r="E32" s="121" t="str">
        <f>IF(ISNUMBER('Vstupy hybridů'!D32),'Vstupy hybridů'!D32,"")</f>
        <v/>
      </c>
      <c r="F32" s="121" t="str">
        <f>IF(ISNUMBER('Vstupy hybridů'!E32),'Vstupy hybridů'!E32,"")</f>
        <v/>
      </c>
      <c r="G32" s="121" t="str">
        <f>IF(AND(ISNUMBER(L32),ISNUMBER(N32),ISNUMBER(I32),ISNUMBER('Konstanty výpočtu NEL'!$E$10)),1000-(L32+N32+I32+'Konstanty výpočtu NEL'!$E$10),"")</f>
        <v/>
      </c>
      <c r="H32" s="121" t="str">
        <f t="shared" si="2"/>
        <v/>
      </c>
      <c r="I32" s="121" t="str">
        <f t="shared" si="3"/>
        <v/>
      </c>
      <c r="J32" s="121" t="str">
        <f>IF('Vstupy hybridů'!G32,'Vstupy hybridů'!G32,"")</f>
        <v/>
      </c>
      <c r="K32" s="121" t="str">
        <f>IF('Vstupy hybridů'!H32,'Vstupy hybridů'!H32,"")</f>
        <v/>
      </c>
      <c r="L32" s="121" t="str">
        <f t="shared" si="4"/>
        <v/>
      </c>
      <c r="M32" s="121" t="str">
        <f>IF(ISNUMBER('Vstupy hybridů'!F32),'Vstupy hybridů'!F32,"")</f>
        <v/>
      </c>
      <c r="N32" s="121" t="str">
        <f t="shared" si="5"/>
        <v/>
      </c>
      <c r="O32" s="121" t="str">
        <f>IF(ISNUMBER('Vstupy hybridů'!I32),'Vstupy hybridů'!I32,"")</f>
        <v/>
      </c>
      <c r="P32" s="121" t="str">
        <f>IF(ISNUMBER('Vstupy hybridů'!J32),'Vstupy hybridů'!J32,"")</f>
        <v/>
      </c>
      <c r="Q32" s="121" t="str">
        <f>IF(AND(ISNUMBER(L32),ISNUMBER(N32),ISNUMBER('Konstanty výpočtu NEL'!$E$25),ISNUMBER('Konstanty výpočtu NEL'!$E$28),ISNUMBER('Konstanty výpočtu NEL'!$E$31)),L32*'Konstanty výpočtu NEL'!$E$25+(1000-N32)*'Konstanty výpočtu NEL'!$E$28+'Konstanty výpočtu NEL'!$E$31,"")</f>
        <v/>
      </c>
      <c r="R32" s="121" t="str">
        <f>IF(AND(ISNUMBER(L32),ISNUMBER('Konstanty výpočtu NEL'!$G$7),ISNUMBER('Konstanty výpočtu NEL'!$L$10),ISNUMBER(I32),ISNUMBER(P32),ISNUMBER(G32),ISNUMBER('Konstanty výpočtu NEL'!$G$16)),'Konstanty výpočtu NEL'!$G$28*(L32*'Konstanty výpočtu NEL'!$G$7+'Konstanty výpočtu NEL'!$L$10+I32*P32/100+G32*'Konstanty výpočtu NEL'!$G$16),"")</f>
        <v/>
      </c>
      <c r="S32" s="121" t="str">
        <f>IF(AND(ISNUMBER(L32),ISNUMBER('Konstanty výpočtu NEL'!$G$7),ISNUMBER('Konstanty výpočtu NEL'!$L$10),ISNUMBER(I32),ISNUMBER('Konstanty výpočtu NEL'!$G$13),ISNUMBER(G32),ISNUMBER('Konstanty výpočtu NEL'!$G$16)),'Konstanty výpočtu NEL'!$G$28*(L32*'Konstanty výpočtu NEL'!$G$7+'Konstanty výpočtu NEL'!$L$10+I32*'Konstanty výpočtu NEL'!$G$13+G32*'Konstanty výpočtu NEL'!$G$16),"")</f>
        <v/>
      </c>
      <c r="T32" s="121" t="str">
        <f t="shared" si="6"/>
        <v/>
      </c>
      <c r="U32" s="121" t="str">
        <f t="shared" si="7"/>
        <v/>
      </c>
      <c r="V32" s="139" t="str">
        <f>IF(AND(ISNUMBER(M32),ISNUMBER(H32),ISNUMBER(I32),ISNUMBER(O32),ISNUMBER('Konstanty výpočtu NEL'!$E$10)),(15.27*M32+28.38*'Konstanty výpočtu NEL'!$E$10/10+1.12*H32+4.54*I32/10)*(100-O32)/100,"")</f>
        <v/>
      </c>
      <c r="W32" s="122" t="str">
        <f t="shared" si="1"/>
        <v/>
      </c>
      <c r="X32" s="122" t="str">
        <f t="shared" si="8"/>
        <v/>
      </c>
    </row>
    <row r="33" spans="1:24" ht="12.75" customHeight="1" x14ac:dyDescent="0.2">
      <c r="A33" s="177" t="str">
        <f>'Vstupy hybridů'!A33</f>
        <v>H10</v>
      </c>
      <c r="B33" s="69">
        <f>'Vstupy hybridů'!B33</f>
        <v>1</v>
      </c>
      <c r="C33" s="70">
        <f>'Vstupy hybridů'!C33</f>
        <v>0</v>
      </c>
      <c r="D33" s="121" t="str">
        <f t="shared" si="0"/>
        <v/>
      </c>
      <c r="E33" s="121" t="str">
        <f>IF(ISNUMBER('Vstupy hybridů'!D33),'Vstupy hybridů'!D33,"")</f>
        <v/>
      </c>
      <c r="F33" s="121" t="str">
        <f>IF(ISNUMBER('Vstupy hybridů'!E33),'Vstupy hybridů'!E33,"")</f>
        <v/>
      </c>
      <c r="G33" s="121" t="str">
        <f>IF(AND(ISNUMBER(L33),ISNUMBER(N33),ISNUMBER(I33),ISNUMBER('Konstanty výpočtu NEL'!$E$10)),1000-(L33+N33+I33+'Konstanty výpočtu NEL'!$E$10),"")</f>
        <v/>
      </c>
      <c r="H33" s="121" t="str">
        <f t="shared" si="2"/>
        <v/>
      </c>
      <c r="I33" s="121" t="str">
        <f t="shared" si="3"/>
        <v/>
      </c>
      <c r="J33" s="121" t="str">
        <f>IF('Vstupy hybridů'!G33,'Vstupy hybridů'!G33,"")</f>
        <v/>
      </c>
      <c r="K33" s="121" t="str">
        <f>IF('Vstupy hybridů'!H33,'Vstupy hybridů'!H33,"")</f>
        <v/>
      </c>
      <c r="L33" s="121" t="str">
        <f t="shared" si="4"/>
        <v/>
      </c>
      <c r="M33" s="121" t="str">
        <f>IF(ISNUMBER('Vstupy hybridů'!F33),'Vstupy hybridů'!F33,"")</f>
        <v/>
      </c>
      <c r="N33" s="121" t="str">
        <f t="shared" si="5"/>
        <v/>
      </c>
      <c r="O33" s="121" t="str">
        <f>IF(ISNUMBER('Vstupy hybridů'!I33),'Vstupy hybridů'!I33,"")</f>
        <v/>
      </c>
      <c r="P33" s="121" t="str">
        <f>IF(ISNUMBER('Vstupy hybridů'!J33),'Vstupy hybridů'!J33,"")</f>
        <v/>
      </c>
      <c r="Q33" s="121" t="str">
        <f>IF(AND(ISNUMBER(L33),ISNUMBER(N33),ISNUMBER('Konstanty výpočtu NEL'!$E$25),ISNUMBER('Konstanty výpočtu NEL'!$E$28),ISNUMBER('Konstanty výpočtu NEL'!$E$31)),L33*'Konstanty výpočtu NEL'!$E$25+(1000-N33)*'Konstanty výpočtu NEL'!$E$28+'Konstanty výpočtu NEL'!$E$31,"")</f>
        <v/>
      </c>
      <c r="R33" s="121" t="str">
        <f>IF(AND(ISNUMBER(L33),ISNUMBER('Konstanty výpočtu NEL'!$G$7),ISNUMBER('Konstanty výpočtu NEL'!$L$10),ISNUMBER(I33),ISNUMBER(P33),ISNUMBER(G33),ISNUMBER('Konstanty výpočtu NEL'!$G$16)),'Konstanty výpočtu NEL'!$G$28*(L33*'Konstanty výpočtu NEL'!$G$7+'Konstanty výpočtu NEL'!$L$10+I33*P33/100+G33*'Konstanty výpočtu NEL'!$G$16),"")</f>
        <v/>
      </c>
      <c r="S33" s="121" t="str">
        <f>IF(AND(ISNUMBER(L33),ISNUMBER('Konstanty výpočtu NEL'!$G$7),ISNUMBER('Konstanty výpočtu NEL'!$L$10),ISNUMBER(I33),ISNUMBER('Konstanty výpočtu NEL'!$G$13),ISNUMBER(G33),ISNUMBER('Konstanty výpočtu NEL'!$G$16)),'Konstanty výpočtu NEL'!$G$28*(L33*'Konstanty výpočtu NEL'!$G$7+'Konstanty výpočtu NEL'!$L$10+I33*'Konstanty výpočtu NEL'!$G$13+G33*'Konstanty výpočtu NEL'!$G$16),"")</f>
        <v/>
      </c>
      <c r="T33" s="121" t="str">
        <f t="shared" si="6"/>
        <v/>
      </c>
      <c r="U33" s="121" t="str">
        <f t="shared" si="7"/>
        <v/>
      </c>
      <c r="V33" s="139" t="str">
        <f>IF(AND(ISNUMBER(M33),ISNUMBER(H33),ISNUMBER(I33),ISNUMBER(O33),ISNUMBER('Konstanty výpočtu NEL'!$E$10)),(15.27*M33+28.38*'Konstanty výpočtu NEL'!$E$10/10+1.12*H33+4.54*I33/10)*(100-O33)/100,"")</f>
        <v/>
      </c>
      <c r="W33" s="122" t="str">
        <f t="shared" si="1"/>
        <v/>
      </c>
      <c r="X33" s="122" t="str">
        <f t="shared" si="8"/>
        <v/>
      </c>
    </row>
    <row r="34" spans="1:24" x14ac:dyDescent="0.2">
      <c r="A34" s="177"/>
      <c r="B34" s="69">
        <f>'Vstupy hybridů'!B34</f>
        <v>2</v>
      </c>
      <c r="C34" s="70">
        <f>'Vstupy hybridů'!C34</f>
        <v>0</v>
      </c>
      <c r="D34" s="121" t="str">
        <f t="shared" si="0"/>
        <v/>
      </c>
      <c r="E34" s="121" t="str">
        <f>IF(ISNUMBER('Vstupy hybridů'!D34),'Vstupy hybridů'!D34,"")</f>
        <v/>
      </c>
      <c r="F34" s="121" t="str">
        <f>IF(ISNUMBER('Vstupy hybridů'!E34),'Vstupy hybridů'!E34,"")</f>
        <v/>
      </c>
      <c r="G34" s="121" t="str">
        <f>IF(AND(ISNUMBER(L34),ISNUMBER(N34),ISNUMBER(I34),ISNUMBER('Konstanty výpočtu NEL'!$E$10)),1000-(L34+N34+I34+'Konstanty výpočtu NEL'!$E$10),"")</f>
        <v/>
      </c>
      <c r="H34" s="121" t="str">
        <f t="shared" si="2"/>
        <v/>
      </c>
      <c r="I34" s="121" t="str">
        <f t="shared" si="3"/>
        <v/>
      </c>
      <c r="J34" s="121" t="str">
        <f>IF('Vstupy hybridů'!G34,'Vstupy hybridů'!G34,"")</f>
        <v/>
      </c>
      <c r="K34" s="121" t="str">
        <f>IF('Vstupy hybridů'!H34,'Vstupy hybridů'!H34,"")</f>
        <v/>
      </c>
      <c r="L34" s="121" t="str">
        <f t="shared" si="4"/>
        <v/>
      </c>
      <c r="M34" s="121" t="str">
        <f>IF(ISNUMBER('Vstupy hybridů'!F34),'Vstupy hybridů'!F34,"")</f>
        <v/>
      </c>
      <c r="N34" s="121" t="str">
        <f t="shared" si="5"/>
        <v/>
      </c>
      <c r="O34" s="121" t="str">
        <f>IF(ISNUMBER('Vstupy hybridů'!I34),'Vstupy hybridů'!I34,"")</f>
        <v/>
      </c>
      <c r="P34" s="121" t="str">
        <f>IF(ISNUMBER('Vstupy hybridů'!J34),'Vstupy hybridů'!J34,"")</f>
        <v/>
      </c>
      <c r="Q34" s="121" t="str">
        <f>IF(AND(ISNUMBER(L34),ISNUMBER(N34),ISNUMBER('Konstanty výpočtu NEL'!$E$25),ISNUMBER('Konstanty výpočtu NEL'!$E$28),ISNUMBER('Konstanty výpočtu NEL'!$E$31)),L34*'Konstanty výpočtu NEL'!$E$25+(1000-N34)*'Konstanty výpočtu NEL'!$E$28+'Konstanty výpočtu NEL'!$E$31,"")</f>
        <v/>
      </c>
      <c r="R34" s="121" t="str">
        <f>IF(AND(ISNUMBER(L34),ISNUMBER('Konstanty výpočtu NEL'!$G$7),ISNUMBER('Konstanty výpočtu NEL'!$L$10),ISNUMBER(I34),ISNUMBER(P34),ISNUMBER(G34),ISNUMBER('Konstanty výpočtu NEL'!$G$16)),'Konstanty výpočtu NEL'!$G$28*(L34*'Konstanty výpočtu NEL'!$G$7+'Konstanty výpočtu NEL'!$L$10+I34*P34/100+G34*'Konstanty výpočtu NEL'!$G$16),"")</f>
        <v/>
      </c>
      <c r="S34" s="121" t="str">
        <f>IF(AND(ISNUMBER(L34),ISNUMBER('Konstanty výpočtu NEL'!$G$7),ISNUMBER('Konstanty výpočtu NEL'!$L$10),ISNUMBER(I34),ISNUMBER('Konstanty výpočtu NEL'!$G$13),ISNUMBER(G34),ISNUMBER('Konstanty výpočtu NEL'!$G$16)),'Konstanty výpočtu NEL'!$G$28*(L34*'Konstanty výpočtu NEL'!$G$7+'Konstanty výpočtu NEL'!$L$10+I34*'Konstanty výpočtu NEL'!$G$13+G34*'Konstanty výpočtu NEL'!$G$16),"")</f>
        <v/>
      </c>
      <c r="T34" s="121" t="str">
        <f t="shared" si="6"/>
        <v/>
      </c>
      <c r="U34" s="121" t="str">
        <f t="shared" si="7"/>
        <v/>
      </c>
      <c r="V34" s="139" t="str">
        <f>IF(AND(ISNUMBER(M34),ISNUMBER(H34),ISNUMBER(I34),ISNUMBER(O34),ISNUMBER('Konstanty výpočtu NEL'!$E$10)),(15.27*M34+28.38*'Konstanty výpočtu NEL'!$E$10/10+1.12*H34+4.54*I34/10)*(100-O34)/100,"")</f>
        <v/>
      </c>
      <c r="W34" s="122" t="str">
        <f t="shared" si="1"/>
        <v/>
      </c>
      <c r="X34" s="122" t="str">
        <f t="shared" si="8"/>
        <v/>
      </c>
    </row>
    <row r="35" spans="1:24" x14ac:dyDescent="0.2">
      <c r="A35" s="177"/>
      <c r="B35" s="69">
        <f>'Vstupy hybridů'!B35</f>
        <v>3</v>
      </c>
      <c r="C35" s="70">
        <f>'Vstupy hybridů'!C35</f>
        <v>0</v>
      </c>
      <c r="D35" s="121" t="str">
        <f t="shared" si="0"/>
        <v/>
      </c>
      <c r="E35" s="121" t="str">
        <f>IF(ISNUMBER('Vstupy hybridů'!D35),'Vstupy hybridů'!D35,"")</f>
        <v/>
      </c>
      <c r="F35" s="121" t="str">
        <f>IF(ISNUMBER('Vstupy hybridů'!E35),'Vstupy hybridů'!E35,"")</f>
        <v/>
      </c>
      <c r="G35" s="121" t="str">
        <f>IF(AND(ISNUMBER(L35),ISNUMBER(N35),ISNUMBER(I35),ISNUMBER('Konstanty výpočtu NEL'!$E$10)),1000-(L35+N35+I35+'Konstanty výpočtu NEL'!$E$10),"")</f>
        <v/>
      </c>
      <c r="H35" s="121" t="str">
        <f t="shared" si="2"/>
        <v/>
      </c>
      <c r="I35" s="121" t="str">
        <f t="shared" si="3"/>
        <v/>
      </c>
      <c r="J35" s="121" t="str">
        <f>IF('Vstupy hybridů'!G35,'Vstupy hybridů'!G35,"")</f>
        <v/>
      </c>
      <c r="K35" s="121" t="str">
        <f>IF('Vstupy hybridů'!H35,'Vstupy hybridů'!H35,"")</f>
        <v/>
      </c>
      <c r="L35" s="121" t="str">
        <f t="shared" si="4"/>
        <v/>
      </c>
      <c r="M35" s="121" t="str">
        <f>IF(ISNUMBER('Vstupy hybridů'!F35),'Vstupy hybridů'!F35,"")</f>
        <v/>
      </c>
      <c r="N35" s="121" t="str">
        <f t="shared" si="5"/>
        <v/>
      </c>
      <c r="O35" s="121" t="str">
        <f>IF(ISNUMBER('Vstupy hybridů'!I35),'Vstupy hybridů'!I35,"")</f>
        <v/>
      </c>
      <c r="P35" s="121" t="str">
        <f>IF(ISNUMBER('Vstupy hybridů'!J35),'Vstupy hybridů'!J35,"")</f>
        <v/>
      </c>
      <c r="Q35" s="121" t="str">
        <f>IF(AND(ISNUMBER(L35),ISNUMBER(N35),ISNUMBER('Konstanty výpočtu NEL'!$E$25),ISNUMBER('Konstanty výpočtu NEL'!$E$28),ISNUMBER('Konstanty výpočtu NEL'!$E$31)),L35*'Konstanty výpočtu NEL'!$E$25+(1000-N35)*'Konstanty výpočtu NEL'!$E$28+'Konstanty výpočtu NEL'!$E$31,"")</f>
        <v/>
      </c>
      <c r="R35" s="121" t="str">
        <f>IF(AND(ISNUMBER(L35),ISNUMBER('Konstanty výpočtu NEL'!$G$7),ISNUMBER('Konstanty výpočtu NEL'!$L$10),ISNUMBER(I35),ISNUMBER(P35),ISNUMBER(G35),ISNUMBER('Konstanty výpočtu NEL'!$G$16)),'Konstanty výpočtu NEL'!$G$28*(L35*'Konstanty výpočtu NEL'!$G$7+'Konstanty výpočtu NEL'!$L$10+I35*P35/100+G35*'Konstanty výpočtu NEL'!$G$16),"")</f>
        <v/>
      </c>
      <c r="S35" s="121" t="str">
        <f>IF(AND(ISNUMBER(L35),ISNUMBER('Konstanty výpočtu NEL'!$G$7),ISNUMBER('Konstanty výpočtu NEL'!$L$10),ISNUMBER(I35),ISNUMBER('Konstanty výpočtu NEL'!$G$13),ISNUMBER(G35),ISNUMBER('Konstanty výpočtu NEL'!$G$16)),'Konstanty výpočtu NEL'!$G$28*(L35*'Konstanty výpočtu NEL'!$G$7+'Konstanty výpočtu NEL'!$L$10+I35*'Konstanty výpočtu NEL'!$G$13+G35*'Konstanty výpočtu NEL'!$G$16),"")</f>
        <v/>
      </c>
      <c r="T35" s="121" t="str">
        <f t="shared" si="6"/>
        <v/>
      </c>
      <c r="U35" s="121" t="str">
        <f t="shared" si="7"/>
        <v/>
      </c>
      <c r="V35" s="139" t="str">
        <f>IF(AND(ISNUMBER(M35),ISNUMBER(H35),ISNUMBER(I35),ISNUMBER(O35),ISNUMBER('Konstanty výpočtu NEL'!$E$10)),(15.27*M35+28.38*'Konstanty výpočtu NEL'!$E$10/10+1.12*H35+4.54*I35/10)*(100-O35)/100,"")</f>
        <v/>
      </c>
      <c r="W35" s="122" t="str">
        <f t="shared" si="1"/>
        <v/>
      </c>
      <c r="X35" s="122" t="str">
        <f t="shared" si="8"/>
        <v/>
      </c>
    </row>
    <row r="36" spans="1:24" ht="12.75" customHeight="1" x14ac:dyDescent="0.2">
      <c r="A36" s="177" t="str">
        <f>'Vstupy hybridů'!A36</f>
        <v>H11</v>
      </c>
      <c r="B36" s="69">
        <f>'Vstupy hybridů'!B36</f>
        <v>1</v>
      </c>
      <c r="C36" s="70">
        <f>'Vstupy hybridů'!C36</f>
        <v>0</v>
      </c>
      <c r="D36" s="121" t="str">
        <f t="shared" si="0"/>
        <v/>
      </c>
      <c r="E36" s="121" t="str">
        <f>IF(ISNUMBER('Vstupy hybridů'!D36),'Vstupy hybridů'!D36,"")</f>
        <v/>
      </c>
      <c r="F36" s="121" t="str">
        <f>IF(ISNUMBER('Vstupy hybridů'!E36),'Vstupy hybridů'!E36,"")</f>
        <v/>
      </c>
      <c r="G36" s="121" t="str">
        <f>IF(AND(ISNUMBER(L36),ISNUMBER(N36),ISNUMBER(I36),ISNUMBER('Konstanty výpočtu NEL'!$E$10)),1000-(L36+N36+I36+'Konstanty výpočtu NEL'!$E$10),"")</f>
        <v/>
      </c>
      <c r="H36" s="121" t="str">
        <f t="shared" si="2"/>
        <v/>
      </c>
      <c r="I36" s="121" t="str">
        <f t="shared" si="3"/>
        <v/>
      </c>
      <c r="J36" s="121" t="str">
        <f>IF('Vstupy hybridů'!G36,'Vstupy hybridů'!G36,"")</f>
        <v/>
      </c>
      <c r="K36" s="121" t="str">
        <f>IF('Vstupy hybridů'!H36,'Vstupy hybridů'!H36,"")</f>
        <v/>
      </c>
      <c r="L36" s="121" t="str">
        <f t="shared" si="4"/>
        <v/>
      </c>
      <c r="M36" s="121" t="str">
        <f>IF(ISNUMBER('Vstupy hybridů'!F36),'Vstupy hybridů'!F36,"")</f>
        <v/>
      </c>
      <c r="N36" s="121" t="str">
        <f t="shared" si="5"/>
        <v/>
      </c>
      <c r="O36" s="121" t="str">
        <f>IF(ISNUMBER('Vstupy hybridů'!I36),'Vstupy hybridů'!I36,"")</f>
        <v/>
      </c>
      <c r="P36" s="121" t="str">
        <f>IF(ISNUMBER('Vstupy hybridů'!J36),'Vstupy hybridů'!J36,"")</f>
        <v/>
      </c>
      <c r="Q36" s="121" t="str">
        <f>IF(AND(ISNUMBER(L36),ISNUMBER(N36),ISNUMBER('Konstanty výpočtu NEL'!$E$25),ISNUMBER('Konstanty výpočtu NEL'!$E$28),ISNUMBER('Konstanty výpočtu NEL'!$E$31)),L36*'Konstanty výpočtu NEL'!$E$25+(1000-N36)*'Konstanty výpočtu NEL'!$E$28+'Konstanty výpočtu NEL'!$E$31,"")</f>
        <v/>
      </c>
      <c r="R36" s="121" t="str">
        <f>IF(AND(ISNUMBER(L36),ISNUMBER('Konstanty výpočtu NEL'!$G$7),ISNUMBER('Konstanty výpočtu NEL'!$L$10),ISNUMBER(I36),ISNUMBER(P36),ISNUMBER(G36),ISNUMBER('Konstanty výpočtu NEL'!$G$16)),'Konstanty výpočtu NEL'!$G$28*(L36*'Konstanty výpočtu NEL'!$G$7+'Konstanty výpočtu NEL'!$L$10+I36*P36/100+G36*'Konstanty výpočtu NEL'!$G$16),"")</f>
        <v/>
      </c>
      <c r="S36" s="121" t="str">
        <f>IF(AND(ISNUMBER(L36),ISNUMBER('Konstanty výpočtu NEL'!$G$7),ISNUMBER('Konstanty výpočtu NEL'!$L$10),ISNUMBER(I36),ISNUMBER('Konstanty výpočtu NEL'!$G$13),ISNUMBER(G36),ISNUMBER('Konstanty výpočtu NEL'!$G$16)),'Konstanty výpočtu NEL'!$G$28*(L36*'Konstanty výpočtu NEL'!$G$7+'Konstanty výpočtu NEL'!$L$10+I36*'Konstanty výpočtu NEL'!$G$13+G36*'Konstanty výpočtu NEL'!$G$16),"")</f>
        <v/>
      </c>
      <c r="T36" s="121" t="str">
        <f t="shared" si="6"/>
        <v/>
      </c>
      <c r="U36" s="121" t="str">
        <f t="shared" si="7"/>
        <v/>
      </c>
      <c r="V36" s="139" t="str">
        <f>IF(AND(ISNUMBER(M36),ISNUMBER(H36),ISNUMBER(I36),ISNUMBER(O36),ISNUMBER('Konstanty výpočtu NEL'!$E$10)),(15.27*M36+28.38*'Konstanty výpočtu NEL'!$E$10/10+1.12*H36+4.54*I36/10)*(100-O36)/100,"")</f>
        <v/>
      </c>
      <c r="W36" s="122" t="str">
        <f t="shared" si="1"/>
        <v/>
      </c>
      <c r="X36" s="122" t="str">
        <f t="shared" si="8"/>
        <v/>
      </c>
    </row>
    <row r="37" spans="1:24" x14ac:dyDescent="0.2">
      <c r="A37" s="177"/>
      <c r="B37" s="69">
        <f>'Vstupy hybridů'!B37</f>
        <v>2</v>
      </c>
      <c r="C37" s="70">
        <f>'Vstupy hybridů'!C37</f>
        <v>0</v>
      </c>
      <c r="D37" s="121" t="str">
        <f t="shared" si="0"/>
        <v/>
      </c>
      <c r="E37" s="121" t="str">
        <f>IF(ISNUMBER('Vstupy hybridů'!D37),'Vstupy hybridů'!D37,"")</f>
        <v/>
      </c>
      <c r="F37" s="121" t="str">
        <f>IF(ISNUMBER('Vstupy hybridů'!E37),'Vstupy hybridů'!E37,"")</f>
        <v/>
      </c>
      <c r="G37" s="121" t="str">
        <f>IF(AND(ISNUMBER(L37),ISNUMBER(N37),ISNUMBER(I37),ISNUMBER('Konstanty výpočtu NEL'!$E$10)),1000-(L37+N37+I37+'Konstanty výpočtu NEL'!$E$10),"")</f>
        <v/>
      </c>
      <c r="H37" s="121" t="str">
        <f t="shared" si="2"/>
        <v/>
      </c>
      <c r="I37" s="121" t="str">
        <f t="shared" si="3"/>
        <v/>
      </c>
      <c r="J37" s="121" t="str">
        <f>IF('Vstupy hybridů'!G37,'Vstupy hybridů'!G37,"")</f>
        <v/>
      </c>
      <c r="K37" s="121" t="str">
        <f>IF('Vstupy hybridů'!H37,'Vstupy hybridů'!H37,"")</f>
        <v/>
      </c>
      <c r="L37" s="121" t="str">
        <f t="shared" si="4"/>
        <v/>
      </c>
      <c r="M37" s="121" t="str">
        <f>IF(ISNUMBER('Vstupy hybridů'!F37),'Vstupy hybridů'!F37,"")</f>
        <v/>
      </c>
      <c r="N37" s="121" t="str">
        <f t="shared" si="5"/>
        <v/>
      </c>
      <c r="O37" s="121" t="str">
        <f>IF(ISNUMBER('Vstupy hybridů'!I37),'Vstupy hybridů'!I37,"")</f>
        <v/>
      </c>
      <c r="P37" s="121" t="str">
        <f>IF(ISNUMBER('Vstupy hybridů'!J37),'Vstupy hybridů'!J37,"")</f>
        <v/>
      </c>
      <c r="Q37" s="121" t="str">
        <f>IF(AND(ISNUMBER(L37),ISNUMBER(N37),ISNUMBER('Konstanty výpočtu NEL'!$E$25),ISNUMBER('Konstanty výpočtu NEL'!$E$28),ISNUMBER('Konstanty výpočtu NEL'!$E$31)),L37*'Konstanty výpočtu NEL'!$E$25+(1000-N37)*'Konstanty výpočtu NEL'!$E$28+'Konstanty výpočtu NEL'!$E$31,"")</f>
        <v/>
      </c>
      <c r="R37" s="121" t="str">
        <f>IF(AND(ISNUMBER(L37),ISNUMBER('Konstanty výpočtu NEL'!$G$7),ISNUMBER('Konstanty výpočtu NEL'!$L$10),ISNUMBER(I37),ISNUMBER(P37),ISNUMBER(G37),ISNUMBER('Konstanty výpočtu NEL'!$G$16)),'Konstanty výpočtu NEL'!$G$28*(L37*'Konstanty výpočtu NEL'!$G$7+'Konstanty výpočtu NEL'!$L$10+I37*P37/100+G37*'Konstanty výpočtu NEL'!$G$16),"")</f>
        <v/>
      </c>
      <c r="S37" s="121" t="str">
        <f>IF(AND(ISNUMBER(L37),ISNUMBER('Konstanty výpočtu NEL'!$G$7),ISNUMBER('Konstanty výpočtu NEL'!$L$10),ISNUMBER(I37),ISNUMBER('Konstanty výpočtu NEL'!$G$13),ISNUMBER(G37),ISNUMBER('Konstanty výpočtu NEL'!$G$16)),'Konstanty výpočtu NEL'!$G$28*(L37*'Konstanty výpočtu NEL'!$G$7+'Konstanty výpočtu NEL'!$L$10+I37*'Konstanty výpočtu NEL'!$G$13+G37*'Konstanty výpočtu NEL'!$G$16),"")</f>
        <v/>
      </c>
      <c r="T37" s="121" t="str">
        <f t="shared" si="6"/>
        <v/>
      </c>
      <c r="U37" s="121" t="str">
        <f t="shared" si="7"/>
        <v/>
      </c>
      <c r="V37" s="139" t="str">
        <f>IF(AND(ISNUMBER(M37),ISNUMBER(H37),ISNUMBER(I37),ISNUMBER(O37),ISNUMBER('Konstanty výpočtu NEL'!$E$10)),(15.27*M37+28.38*'Konstanty výpočtu NEL'!$E$10/10+1.12*H37+4.54*I37/10)*(100-O37)/100,"")</f>
        <v/>
      </c>
      <c r="W37" s="122" t="str">
        <f t="shared" si="1"/>
        <v/>
      </c>
      <c r="X37" s="122" t="str">
        <f t="shared" si="8"/>
        <v/>
      </c>
    </row>
    <row r="38" spans="1:24" x14ac:dyDescent="0.2">
      <c r="A38" s="177"/>
      <c r="B38" s="69">
        <f>'Vstupy hybridů'!B38</f>
        <v>3</v>
      </c>
      <c r="C38" s="70">
        <f>'Vstupy hybridů'!C38</f>
        <v>0</v>
      </c>
      <c r="D38" s="121" t="str">
        <f t="shared" ref="D38:D65" si="9">IF(AND(ISNUMBER(C38),ISNUMBER(E38)),C38*E38/100,"")</f>
        <v/>
      </c>
      <c r="E38" s="121" t="str">
        <f>IF(ISNUMBER('Vstupy hybridů'!D38),'Vstupy hybridů'!D38,"")</f>
        <v/>
      </c>
      <c r="F38" s="121" t="str">
        <f>IF(ISNUMBER('Vstupy hybridů'!E38),'Vstupy hybridů'!E38,"")</f>
        <v/>
      </c>
      <c r="G38" s="121" t="str">
        <f>IF(AND(ISNUMBER(L38),ISNUMBER(N38),ISNUMBER(I38),ISNUMBER('Konstanty výpočtu NEL'!$E$10)),1000-(L38+N38+I38+'Konstanty výpočtu NEL'!$E$10),"")</f>
        <v/>
      </c>
      <c r="H38" s="121" t="str">
        <f t="shared" si="2"/>
        <v/>
      </c>
      <c r="I38" s="121" t="str">
        <f t="shared" si="3"/>
        <v/>
      </c>
      <c r="J38" s="121" t="str">
        <f>IF('Vstupy hybridů'!G38,'Vstupy hybridů'!G38,"")</f>
        <v/>
      </c>
      <c r="K38" s="121" t="str">
        <f>IF('Vstupy hybridů'!H38,'Vstupy hybridů'!H38,"")</f>
        <v/>
      </c>
      <c r="L38" s="121" t="str">
        <f t="shared" si="4"/>
        <v/>
      </c>
      <c r="M38" s="121" t="str">
        <f>IF(ISNUMBER('Vstupy hybridů'!F38),'Vstupy hybridů'!F38,"")</f>
        <v/>
      </c>
      <c r="N38" s="121" t="str">
        <f t="shared" si="5"/>
        <v/>
      </c>
      <c r="O38" s="121" t="str">
        <f>IF(ISNUMBER('Vstupy hybridů'!I38),'Vstupy hybridů'!I38,"")</f>
        <v/>
      </c>
      <c r="P38" s="121" t="str">
        <f>IF(ISNUMBER('Vstupy hybridů'!J38),'Vstupy hybridů'!J38,"")</f>
        <v/>
      </c>
      <c r="Q38" s="121" t="str">
        <f>IF(AND(ISNUMBER(L38),ISNUMBER(N38),ISNUMBER('Konstanty výpočtu NEL'!$E$25),ISNUMBER('Konstanty výpočtu NEL'!$E$28),ISNUMBER('Konstanty výpočtu NEL'!$E$31)),L38*'Konstanty výpočtu NEL'!$E$25+(1000-N38)*'Konstanty výpočtu NEL'!$E$28+'Konstanty výpočtu NEL'!$E$31,"")</f>
        <v/>
      </c>
      <c r="R38" s="121" t="str">
        <f>IF(AND(ISNUMBER(L38),ISNUMBER('Konstanty výpočtu NEL'!$G$7),ISNUMBER('Konstanty výpočtu NEL'!$L$10),ISNUMBER(I38),ISNUMBER(P38),ISNUMBER(G38),ISNUMBER('Konstanty výpočtu NEL'!$G$16)),'Konstanty výpočtu NEL'!$G$28*(L38*'Konstanty výpočtu NEL'!$G$7+'Konstanty výpočtu NEL'!$L$10+I38*P38/100+G38*'Konstanty výpočtu NEL'!$G$16),"")</f>
        <v/>
      </c>
      <c r="S38" s="121" t="str">
        <f>IF(AND(ISNUMBER(L38),ISNUMBER('Konstanty výpočtu NEL'!$G$7),ISNUMBER('Konstanty výpočtu NEL'!$L$10),ISNUMBER(I38),ISNUMBER('Konstanty výpočtu NEL'!$G$13),ISNUMBER(G38),ISNUMBER('Konstanty výpočtu NEL'!$G$16)),'Konstanty výpočtu NEL'!$G$28*(L38*'Konstanty výpočtu NEL'!$G$7+'Konstanty výpočtu NEL'!$L$10+I38*'Konstanty výpočtu NEL'!$G$13+G38*'Konstanty výpočtu NEL'!$G$16),"")</f>
        <v/>
      </c>
      <c r="T38" s="121" t="str">
        <f t="shared" si="6"/>
        <v/>
      </c>
      <c r="U38" s="121" t="str">
        <f t="shared" si="7"/>
        <v/>
      </c>
      <c r="V38" s="139" t="str">
        <f>IF(AND(ISNUMBER(M38),ISNUMBER(H38),ISNUMBER(I38),ISNUMBER(O38),ISNUMBER('Konstanty výpočtu NEL'!$E$10)),(15.27*M38+28.38*'Konstanty výpočtu NEL'!$E$10/10+1.12*H38+4.54*I38/10)*(100-O38)/100,"")</f>
        <v/>
      </c>
      <c r="W38" s="122" t="str">
        <f t="shared" ref="W38:W65" si="10">IF(AND(ISNUMBER(T38),ISNUMBER(D38)),T38*D38/3.17,"")</f>
        <v/>
      </c>
      <c r="X38" s="122" t="str">
        <f t="shared" si="8"/>
        <v/>
      </c>
    </row>
    <row r="39" spans="1:24" ht="12.75" customHeight="1" x14ac:dyDescent="0.2">
      <c r="A39" s="177" t="str">
        <f>'Vstupy hybridů'!A39</f>
        <v>H12</v>
      </c>
      <c r="B39" s="69">
        <f>'Vstupy hybridů'!B39</f>
        <v>1</v>
      </c>
      <c r="C39" s="70">
        <f>'Vstupy hybridů'!C39</f>
        <v>0</v>
      </c>
      <c r="D39" s="121" t="str">
        <f t="shared" si="9"/>
        <v/>
      </c>
      <c r="E39" s="121" t="str">
        <f>IF(ISNUMBER('Vstupy hybridů'!D39),'Vstupy hybridů'!D39,"")</f>
        <v/>
      </c>
      <c r="F39" s="121" t="str">
        <f>IF(ISNUMBER('Vstupy hybridů'!E39),'Vstupy hybridů'!E39,"")</f>
        <v/>
      </c>
      <c r="G39" s="121" t="str">
        <f>IF(AND(ISNUMBER(L39),ISNUMBER(N39),ISNUMBER(I39),ISNUMBER('Konstanty výpočtu NEL'!$E$10)),1000-(L39+N39+I39+'Konstanty výpočtu NEL'!$E$10),"")</f>
        <v/>
      </c>
      <c r="H39" s="121" t="str">
        <f t="shared" si="2"/>
        <v/>
      </c>
      <c r="I39" s="121" t="str">
        <f t="shared" si="3"/>
        <v/>
      </c>
      <c r="J39" s="121" t="str">
        <f>IF('Vstupy hybridů'!G39,'Vstupy hybridů'!G39,"")</f>
        <v/>
      </c>
      <c r="K39" s="121" t="str">
        <f>IF('Vstupy hybridů'!H39,'Vstupy hybridů'!H39,"")</f>
        <v/>
      </c>
      <c r="L39" s="121" t="str">
        <f t="shared" si="4"/>
        <v/>
      </c>
      <c r="M39" s="121" t="str">
        <f>IF(ISNUMBER('Vstupy hybridů'!F39),'Vstupy hybridů'!F39,"")</f>
        <v/>
      </c>
      <c r="N39" s="121" t="str">
        <f t="shared" si="5"/>
        <v/>
      </c>
      <c r="O39" s="121" t="str">
        <f>IF(ISNUMBER('Vstupy hybridů'!I39),'Vstupy hybridů'!I39,"")</f>
        <v/>
      </c>
      <c r="P39" s="121" t="str">
        <f>IF(ISNUMBER('Vstupy hybridů'!J39),'Vstupy hybridů'!J39,"")</f>
        <v/>
      </c>
      <c r="Q39" s="121" t="str">
        <f>IF(AND(ISNUMBER(L39),ISNUMBER(N39),ISNUMBER('Konstanty výpočtu NEL'!$E$25),ISNUMBER('Konstanty výpočtu NEL'!$E$28),ISNUMBER('Konstanty výpočtu NEL'!$E$31)),L39*'Konstanty výpočtu NEL'!$E$25+(1000-N39)*'Konstanty výpočtu NEL'!$E$28+'Konstanty výpočtu NEL'!$E$31,"")</f>
        <v/>
      </c>
      <c r="R39" s="121" t="str">
        <f>IF(AND(ISNUMBER(L39),ISNUMBER('Konstanty výpočtu NEL'!$G$7),ISNUMBER('Konstanty výpočtu NEL'!$L$10),ISNUMBER(I39),ISNUMBER(P39),ISNUMBER(G39),ISNUMBER('Konstanty výpočtu NEL'!$G$16)),'Konstanty výpočtu NEL'!$G$28*(L39*'Konstanty výpočtu NEL'!$G$7+'Konstanty výpočtu NEL'!$L$10+I39*P39/100+G39*'Konstanty výpočtu NEL'!$G$16),"")</f>
        <v/>
      </c>
      <c r="S39" s="121" t="str">
        <f>IF(AND(ISNUMBER(L39),ISNUMBER('Konstanty výpočtu NEL'!$G$7),ISNUMBER('Konstanty výpočtu NEL'!$L$10),ISNUMBER(I39),ISNUMBER('Konstanty výpočtu NEL'!$G$13),ISNUMBER(G39),ISNUMBER('Konstanty výpočtu NEL'!$G$16)),'Konstanty výpočtu NEL'!$G$28*(L39*'Konstanty výpočtu NEL'!$G$7+'Konstanty výpočtu NEL'!$L$10+I39*'Konstanty výpočtu NEL'!$G$13+G39*'Konstanty výpočtu NEL'!$G$16),"")</f>
        <v/>
      </c>
      <c r="T39" s="121" t="str">
        <f t="shared" si="6"/>
        <v/>
      </c>
      <c r="U39" s="121" t="str">
        <f t="shared" si="7"/>
        <v/>
      </c>
      <c r="V39" s="139" t="str">
        <f>IF(AND(ISNUMBER(M39),ISNUMBER(H39),ISNUMBER(I39),ISNUMBER(O39),ISNUMBER('Konstanty výpočtu NEL'!$E$10)),(15.27*M39+28.38*'Konstanty výpočtu NEL'!$E$10/10+1.12*H39+4.54*I39/10)*(100-O39)/100,"")</f>
        <v/>
      </c>
      <c r="W39" s="122" t="str">
        <f t="shared" si="10"/>
        <v/>
      </c>
      <c r="X39" s="122" t="str">
        <f t="shared" si="8"/>
        <v/>
      </c>
    </row>
    <row r="40" spans="1:24" x14ac:dyDescent="0.2">
      <c r="A40" s="177"/>
      <c r="B40" s="69">
        <f>'Vstupy hybridů'!B40</f>
        <v>2</v>
      </c>
      <c r="C40" s="70">
        <f>'Vstupy hybridů'!C40</f>
        <v>0</v>
      </c>
      <c r="D40" s="121" t="str">
        <f t="shared" si="9"/>
        <v/>
      </c>
      <c r="E40" s="121" t="str">
        <f>IF(ISNUMBER('Vstupy hybridů'!D40),'Vstupy hybridů'!D40,"")</f>
        <v/>
      </c>
      <c r="F40" s="121" t="str">
        <f>IF(ISNUMBER('Vstupy hybridů'!E40),'Vstupy hybridů'!E40,"")</f>
        <v/>
      </c>
      <c r="G40" s="121" t="str">
        <f>IF(AND(ISNUMBER(L40),ISNUMBER(N40),ISNUMBER(I40),ISNUMBER('Konstanty výpočtu NEL'!$E$10)),1000-(L40+N40+I40+'Konstanty výpočtu NEL'!$E$10),"")</f>
        <v/>
      </c>
      <c r="H40" s="121" t="str">
        <f t="shared" si="2"/>
        <v/>
      </c>
      <c r="I40" s="121" t="str">
        <f t="shared" si="3"/>
        <v/>
      </c>
      <c r="J40" s="121" t="str">
        <f>IF('Vstupy hybridů'!G40,'Vstupy hybridů'!G40,"")</f>
        <v/>
      </c>
      <c r="K40" s="121" t="str">
        <f>IF('Vstupy hybridů'!H40,'Vstupy hybridů'!H40,"")</f>
        <v/>
      </c>
      <c r="L40" s="121" t="str">
        <f t="shared" si="4"/>
        <v/>
      </c>
      <c r="M40" s="121" t="str">
        <f>IF(ISNUMBER('Vstupy hybridů'!F40),'Vstupy hybridů'!F40,"")</f>
        <v/>
      </c>
      <c r="N40" s="121" t="str">
        <f t="shared" si="5"/>
        <v/>
      </c>
      <c r="O40" s="121" t="str">
        <f>IF(ISNUMBER('Vstupy hybridů'!I40),'Vstupy hybridů'!I40,"")</f>
        <v/>
      </c>
      <c r="P40" s="121" t="str">
        <f>IF(ISNUMBER('Vstupy hybridů'!J40),'Vstupy hybridů'!J40,"")</f>
        <v/>
      </c>
      <c r="Q40" s="121" t="str">
        <f>IF(AND(ISNUMBER(L40),ISNUMBER(N40),ISNUMBER('Konstanty výpočtu NEL'!$E$25),ISNUMBER('Konstanty výpočtu NEL'!$E$28),ISNUMBER('Konstanty výpočtu NEL'!$E$31)),L40*'Konstanty výpočtu NEL'!$E$25+(1000-N40)*'Konstanty výpočtu NEL'!$E$28+'Konstanty výpočtu NEL'!$E$31,"")</f>
        <v/>
      </c>
      <c r="R40" s="121" t="str">
        <f>IF(AND(ISNUMBER(L40),ISNUMBER('Konstanty výpočtu NEL'!$G$7),ISNUMBER('Konstanty výpočtu NEL'!$L$10),ISNUMBER(I40),ISNUMBER(P40),ISNUMBER(G40),ISNUMBER('Konstanty výpočtu NEL'!$G$16)),'Konstanty výpočtu NEL'!$G$28*(L40*'Konstanty výpočtu NEL'!$G$7+'Konstanty výpočtu NEL'!$L$10+I40*P40/100+G40*'Konstanty výpočtu NEL'!$G$16),"")</f>
        <v/>
      </c>
      <c r="S40" s="121" t="str">
        <f>IF(AND(ISNUMBER(L40),ISNUMBER('Konstanty výpočtu NEL'!$G$7),ISNUMBER('Konstanty výpočtu NEL'!$L$10),ISNUMBER(I40),ISNUMBER('Konstanty výpočtu NEL'!$G$13),ISNUMBER(G40),ISNUMBER('Konstanty výpočtu NEL'!$G$16)),'Konstanty výpočtu NEL'!$G$28*(L40*'Konstanty výpočtu NEL'!$G$7+'Konstanty výpočtu NEL'!$L$10+I40*'Konstanty výpočtu NEL'!$G$13+G40*'Konstanty výpočtu NEL'!$G$16),"")</f>
        <v/>
      </c>
      <c r="T40" s="121" t="str">
        <f t="shared" si="6"/>
        <v/>
      </c>
      <c r="U40" s="121" t="str">
        <f t="shared" si="7"/>
        <v/>
      </c>
      <c r="V40" s="139" t="str">
        <f>IF(AND(ISNUMBER(M40),ISNUMBER(H40),ISNUMBER(I40),ISNUMBER(O40),ISNUMBER('Konstanty výpočtu NEL'!$E$10)),(15.27*M40+28.38*'Konstanty výpočtu NEL'!$E$10/10+1.12*H40+4.54*I40/10)*(100-O40)/100,"")</f>
        <v/>
      </c>
      <c r="W40" s="122" t="str">
        <f t="shared" si="10"/>
        <v/>
      </c>
      <c r="X40" s="122" t="str">
        <f t="shared" si="8"/>
        <v/>
      </c>
    </row>
    <row r="41" spans="1:24" x14ac:dyDescent="0.2">
      <c r="A41" s="177"/>
      <c r="B41" s="69">
        <f>'Vstupy hybridů'!B41</f>
        <v>3</v>
      </c>
      <c r="C41" s="70">
        <f>'Vstupy hybridů'!C41</f>
        <v>0</v>
      </c>
      <c r="D41" s="121" t="str">
        <f t="shared" si="9"/>
        <v/>
      </c>
      <c r="E41" s="121" t="str">
        <f>IF(ISNUMBER('Vstupy hybridů'!D41),'Vstupy hybridů'!D41,"")</f>
        <v/>
      </c>
      <c r="F41" s="121" t="str">
        <f>IF(ISNUMBER('Vstupy hybridů'!E41),'Vstupy hybridů'!E41,"")</f>
        <v/>
      </c>
      <c r="G41" s="121" t="str">
        <f>IF(AND(ISNUMBER(L41),ISNUMBER(N41),ISNUMBER(I41),ISNUMBER('Konstanty výpočtu NEL'!$E$10)),1000-(L41+N41+I41+'Konstanty výpočtu NEL'!$E$10),"")</f>
        <v/>
      </c>
      <c r="H41" s="121" t="str">
        <f t="shared" si="2"/>
        <v/>
      </c>
      <c r="I41" s="121" t="str">
        <f t="shared" si="3"/>
        <v/>
      </c>
      <c r="J41" s="121" t="str">
        <f>IF('Vstupy hybridů'!G41,'Vstupy hybridů'!G41,"")</f>
        <v/>
      </c>
      <c r="K41" s="121" t="str">
        <f>IF('Vstupy hybridů'!H41,'Vstupy hybridů'!H41,"")</f>
        <v/>
      </c>
      <c r="L41" s="121" t="str">
        <f t="shared" si="4"/>
        <v/>
      </c>
      <c r="M41" s="121" t="str">
        <f>IF(ISNUMBER('Vstupy hybridů'!F41),'Vstupy hybridů'!F41,"")</f>
        <v/>
      </c>
      <c r="N41" s="121" t="str">
        <f t="shared" si="5"/>
        <v/>
      </c>
      <c r="O41" s="121" t="str">
        <f>IF(ISNUMBER('Vstupy hybridů'!I41),'Vstupy hybridů'!I41,"")</f>
        <v/>
      </c>
      <c r="P41" s="121" t="str">
        <f>IF(ISNUMBER('Vstupy hybridů'!J41),'Vstupy hybridů'!J41,"")</f>
        <v/>
      </c>
      <c r="Q41" s="121" t="str">
        <f>IF(AND(ISNUMBER(L41),ISNUMBER(N41),ISNUMBER('Konstanty výpočtu NEL'!$E$25),ISNUMBER('Konstanty výpočtu NEL'!$E$28),ISNUMBER('Konstanty výpočtu NEL'!$E$31)),L41*'Konstanty výpočtu NEL'!$E$25+(1000-N41)*'Konstanty výpočtu NEL'!$E$28+'Konstanty výpočtu NEL'!$E$31,"")</f>
        <v/>
      </c>
      <c r="R41" s="121" t="str">
        <f>IF(AND(ISNUMBER(L41),ISNUMBER('Konstanty výpočtu NEL'!$G$7),ISNUMBER('Konstanty výpočtu NEL'!$L$10),ISNUMBER(I41),ISNUMBER(P41),ISNUMBER(G41),ISNUMBER('Konstanty výpočtu NEL'!$G$16)),'Konstanty výpočtu NEL'!$G$28*(L41*'Konstanty výpočtu NEL'!$G$7+'Konstanty výpočtu NEL'!$L$10+I41*P41/100+G41*'Konstanty výpočtu NEL'!$G$16),"")</f>
        <v/>
      </c>
      <c r="S41" s="121" t="str">
        <f>IF(AND(ISNUMBER(L41),ISNUMBER('Konstanty výpočtu NEL'!$G$7),ISNUMBER('Konstanty výpočtu NEL'!$L$10),ISNUMBER(I41),ISNUMBER('Konstanty výpočtu NEL'!$G$13),ISNUMBER(G41),ISNUMBER('Konstanty výpočtu NEL'!$G$16)),'Konstanty výpočtu NEL'!$G$28*(L41*'Konstanty výpočtu NEL'!$G$7+'Konstanty výpočtu NEL'!$L$10+I41*'Konstanty výpočtu NEL'!$G$13+G41*'Konstanty výpočtu NEL'!$G$16),"")</f>
        <v/>
      </c>
      <c r="T41" s="121" t="str">
        <f t="shared" si="6"/>
        <v/>
      </c>
      <c r="U41" s="121" t="str">
        <f t="shared" si="7"/>
        <v/>
      </c>
      <c r="V41" s="139" t="str">
        <f>IF(AND(ISNUMBER(M41),ISNUMBER(H41),ISNUMBER(I41),ISNUMBER(O41),ISNUMBER('Konstanty výpočtu NEL'!$E$10)),(15.27*M41+28.38*'Konstanty výpočtu NEL'!$E$10/10+1.12*H41+4.54*I41/10)*(100-O41)/100,"")</f>
        <v/>
      </c>
      <c r="W41" s="122" t="str">
        <f t="shared" si="10"/>
        <v/>
      </c>
      <c r="X41" s="122" t="str">
        <f t="shared" si="8"/>
        <v/>
      </c>
    </row>
    <row r="42" spans="1:24" ht="12.75" customHeight="1" x14ac:dyDescent="0.2">
      <c r="A42" s="177" t="str">
        <f>'Vstupy hybridů'!A42</f>
        <v>H13</v>
      </c>
      <c r="B42" s="69">
        <f>'Vstupy hybridů'!B42</f>
        <v>1</v>
      </c>
      <c r="C42" s="70">
        <f>'Vstupy hybridů'!C42</f>
        <v>0</v>
      </c>
      <c r="D42" s="121" t="str">
        <f t="shared" si="9"/>
        <v/>
      </c>
      <c r="E42" s="121" t="str">
        <f>IF(ISNUMBER('Vstupy hybridů'!D42),'Vstupy hybridů'!D42,"")</f>
        <v/>
      </c>
      <c r="F42" s="121" t="str">
        <f>IF(ISNUMBER('Vstupy hybridů'!E42),'Vstupy hybridů'!E42,"")</f>
        <v/>
      </c>
      <c r="G42" s="121" t="str">
        <f>IF(AND(ISNUMBER(L42),ISNUMBER(N42),ISNUMBER(I42),ISNUMBER('Konstanty výpočtu NEL'!$E$10)),1000-(L42+N42+I42+'Konstanty výpočtu NEL'!$E$10),"")</f>
        <v/>
      </c>
      <c r="H42" s="121" t="str">
        <f t="shared" si="2"/>
        <v/>
      </c>
      <c r="I42" s="121" t="str">
        <f t="shared" si="3"/>
        <v/>
      </c>
      <c r="J42" s="121" t="str">
        <f>IF('Vstupy hybridů'!G42,'Vstupy hybridů'!G42,"")</f>
        <v/>
      </c>
      <c r="K42" s="121" t="str">
        <f>IF('Vstupy hybridů'!H42,'Vstupy hybridů'!H42,"")</f>
        <v/>
      </c>
      <c r="L42" s="121" t="str">
        <f t="shared" si="4"/>
        <v/>
      </c>
      <c r="M42" s="121" t="str">
        <f>IF(ISNUMBER('Vstupy hybridů'!F42),'Vstupy hybridů'!F42,"")</f>
        <v/>
      </c>
      <c r="N42" s="121" t="str">
        <f t="shared" si="5"/>
        <v/>
      </c>
      <c r="O42" s="121" t="str">
        <f>IF(ISNUMBER('Vstupy hybridů'!I42),'Vstupy hybridů'!I42,"")</f>
        <v/>
      </c>
      <c r="P42" s="121" t="str">
        <f>IF(ISNUMBER('Vstupy hybridů'!J42),'Vstupy hybridů'!J42,"")</f>
        <v/>
      </c>
      <c r="Q42" s="121" t="str">
        <f>IF(AND(ISNUMBER(L42),ISNUMBER(N42),ISNUMBER('Konstanty výpočtu NEL'!$E$25),ISNUMBER('Konstanty výpočtu NEL'!$E$28),ISNUMBER('Konstanty výpočtu NEL'!$E$31)),L42*'Konstanty výpočtu NEL'!$E$25+(1000-N42)*'Konstanty výpočtu NEL'!$E$28+'Konstanty výpočtu NEL'!$E$31,"")</f>
        <v/>
      </c>
      <c r="R42" s="121" t="str">
        <f>IF(AND(ISNUMBER(L42),ISNUMBER('Konstanty výpočtu NEL'!$G$7),ISNUMBER('Konstanty výpočtu NEL'!$L$10),ISNUMBER(I42),ISNUMBER(P42),ISNUMBER(G42),ISNUMBER('Konstanty výpočtu NEL'!$G$16)),'Konstanty výpočtu NEL'!$G$28*(L42*'Konstanty výpočtu NEL'!$G$7+'Konstanty výpočtu NEL'!$L$10+I42*P42/100+G42*'Konstanty výpočtu NEL'!$G$16),"")</f>
        <v/>
      </c>
      <c r="S42" s="121" t="str">
        <f>IF(AND(ISNUMBER(L42),ISNUMBER('Konstanty výpočtu NEL'!$G$7),ISNUMBER('Konstanty výpočtu NEL'!$L$10),ISNUMBER(I42),ISNUMBER('Konstanty výpočtu NEL'!$G$13),ISNUMBER(G42),ISNUMBER('Konstanty výpočtu NEL'!$G$16)),'Konstanty výpočtu NEL'!$G$28*(L42*'Konstanty výpočtu NEL'!$G$7+'Konstanty výpočtu NEL'!$L$10+I42*'Konstanty výpočtu NEL'!$G$13+G42*'Konstanty výpočtu NEL'!$G$16),"")</f>
        <v/>
      </c>
      <c r="T42" s="121" t="str">
        <f t="shared" si="6"/>
        <v/>
      </c>
      <c r="U42" s="121" t="str">
        <f t="shared" si="7"/>
        <v/>
      </c>
      <c r="V42" s="139" t="str">
        <f>IF(AND(ISNUMBER(M42),ISNUMBER(H42),ISNUMBER(I42),ISNUMBER(O42),ISNUMBER('Konstanty výpočtu NEL'!$E$10)),(15.27*M42+28.38*'Konstanty výpočtu NEL'!$E$10/10+1.12*H42+4.54*I42/10)*(100-O42)/100,"")</f>
        <v/>
      </c>
      <c r="W42" s="122" t="str">
        <f t="shared" si="10"/>
        <v/>
      </c>
      <c r="X42" s="122" t="str">
        <f t="shared" si="8"/>
        <v/>
      </c>
    </row>
    <row r="43" spans="1:24" x14ac:dyDescent="0.2">
      <c r="A43" s="177"/>
      <c r="B43" s="69">
        <f>'Vstupy hybridů'!B43</f>
        <v>2</v>
      </c>
      <c r="C43" s="70">
        <f>'Vstupy hybridů'!C43</f>
        <v>0</v>
      </c>
      <c r="D43" s="121" t="str">
        <f t="shared" si="9"/>
        <v/>
      </c>
      <c r="E43" s="121" t="str">
        <f>IF(ISNUMBER('Vstupy hybridů'!D43),'Vstupy hybridů'!D43,"")</f>
        <v/>
      </c>
      <c r="F43" s="121" t="str">
        <f>IF(ISNUMBER('Vstupy hybridů'!E43),'Vstupy hybridů'!E43,"")</f>
        <v/>
      </c>
      <c r="G43" s="121" t="str">
        <f>IF(AND(ISNUMBER(L43),ISNUMBER(N43),ISNUMBER(I43),ISNUMBER('Konstanty výpočtu NEL'!$E$10)),1000-(L43+N43+I43+'Konstanty výpočtu NEL'!$E$10),"")</f>
        <v/>
      </c>
      <c r="H43" s="121" t="str">
        <f t="shared" si="2"/>
        <v/>
      </c>
      <c r="I43" s="121" t="str">
        <f t="shared" si="3"/>
        <v/>
      </c>
      <c r="J43" s="121" t="str">
        <f>IF('Vstupy hybridů'!G43,'Vstupy hybridů'!G43,"")</f>
        <v/>
      </c>
      <c r="K43" s="121" t="str">
        <f>IF('Vstupy hybridů'!H43,'Vstupy hybridů'!H43,"")</f>
        <v/>
      </c>
      <c r="L43" s="121" t="str">
        <f t="shared" si="4"/>
        <v/>
      </c>
      <c r="M43" s="121" t="str">
        <f>IF(ISNUMBER('Vstupy hybridů'!F43),'Vstupy hybridů'!F43,"")</f>
        <v/>
      </c>
      <c r="N43" s="121" t="str">
        <f t="shared" si="5"/>
        <v/>
      </c>
      <c r="O43" s="121" t="str">
        <f>IF(ISNUMBER('Vstupy hybridů'!I43),'Vstupy hybridů'!I43,"")</f>
        <v/>
      </c>
      <c r="P43" s="121" t="str">
        <f>IF(ISNUMBER('Vstupy hybridů'!J43),'Vstupy hybridů'!J43,"")</f>
        <v/>
      </c>
      <c r="Q43" s="121" t="str">
        <f>IF(AND(ISNUMBER(L43),ISNUMBER(N43),ISNUMBER('Konstanty výpočtu NEL'!$E$25),ISNUMBER('Konstanty výpočtu NEL'!$E$28),ISNUMBER('Konstanty výpočtu NEL'!$E$31)),L43*'Konstanty výpočtu NEL'!$E$25+(1000-N43)*'Konstanty výpočtu NEL'!$E$28+'Konstanty výpočtu NEL'!$E$31,"")</f>
        <v/>
      </c>
      <c r="R43" s="121" t="str">
        <f>IF(AND(ISNUMBER(L43),ISNUMBER('Konstanty výpočtu NEL'!$G$7),ISNUMBER('Konstanty výpočtu NEL'!$L$10),ISNUMBER(I43),ISNUMBER(P43),ISNUMBER(G43),ISNUMBER('Konstanty výpočtu NEL'!$G$16)),'Konstanty výpočtu NEL'!$G$28*(L43*'Konstanty výpočtu NEL'!$G$7+'Konstanty výpočtu NEL'!$L$10+I43*P43/100+G43*'Konstanty výpočtu NEL'!$G$16),"")</f>
        <v/>
      </c>
      <c r="S43" s="121" t="str">
        <f>IF(AND(ISNUMBER(L43),ISNUMBER('Konstanty výpočtu NEL'!$G$7),ISNUMBER('Konstanty výpočtu NEL'!$L$10),ISNUMBER(I43),ISNUMBER('Konstanty výpočtu NEL'!$G$13),ISNUMBER(G43),ISNUMBER('Konstanty výpočtu NEL'!$G$16)),'Konstanty výpočtu NEL'!$G$28*(L43*'Konstanty výpočtu NEL'!$G$7+'Konstanty výpočtu NEL'!$L$10+I43*'Konstanty výpočtu NEL'!$G$13+G43*'Konstanty výpočtu NEL'!$G$16),"")</f>
        <v/>
      </c>
      <c r="T43" s="121" t="str">
        <f t="shared" si="6"/>
        <v/>
      </c>
      <c r="U43" s="121" t="str">
        <f t="shared" si="7"/>
        <v/>
      </c>
      <c r="V43" s="139" t="str">
        <f>IF(AND(ISNUMBER(M43),ISNUMBER(H43),ISNUMBER(I43),ISNUMBER(O43),ISNUMBER('Konstanty výpočtu NEL'!$E$10)),(15.27*M43+28.38*'Konstanty výpočtu NEL'!$E$10/10+1.12*H43+4.54*I43/10)*(100-O43)/100,"")</f>
        <v/>
      </c>
      <c r="W43" s="122" t="str">
        <f t="shared" si="10"/>
        <v/>
      </c>
      <c r="X43" s="122" t="str">
        <f t="shared" si="8"/>
        <v/>
      </c>
    </row>
    <row r="44" spans="1:24" x14ac:dyDescent="0.2">
      <c r="A44" s="177"/>
      <c r="B44" s="69">
        <f>'Vstupy hybridů'!B44</f>
        <v>3</v>
      </c>
      <c r="C44" s="70">
        <f>'Vstupy hybridů'!C44</f>
        <v>0</v>
      </c>
      <c r="D44" s="121" t="str">
        <f t="shared" si="9"/>
        <v/>
      </c>
      <c r="E44" s="121" t="str">
        <f>IF(ISNUMBER('Vstupy hybridů'!D44),'Vstupy hybridů'!D44,"")</f>
        <v/>
      </c>
      <c r="F44" s="121" t="str">
        <f>IF(ISNUMBER('Vstupy hybridů'!E44),'Vstupy hybridů'!E44,"")</f>
        <v/>
      </c>
      <c r="G44" s="121" t="str">
        <f>IF(AND(ISNUMBER(L44),ISNUMBER(N44),ISNUMBER(I44),ISNUMBER('Konstanty výpočtu NEL'!$E$10)),1000-(L44+N44+I44+'Konstanty výpočtu NEL'!$E$10),"")</f>
        <v/>
      </c>
      <c r="H44" s="121" t="str">
        <f t="shared" si="2"/>
        <v/>
      </c>
      <c r="I44" s="121" t="str">
        <f t="shared" si="3"/>
        <v/>
      </c>
      <c r="J44" s="121" t="str">
        <f>IF('Vstupy hybridů'!G44,'Vstupy hybridů'!G44,"")</f>
        <v/>
      </c>
      <c r="K44" s="121" t="str">
        <f>IF('Vstupy hybridů'!H44,'Vstupy hybridů'!H44,"")</f>
        <v/>
      </c>
      <c r="L44" s="121" t="str">
        <f t="shared" si="4"/>
        <v/>
      </c>
      <c r="M44" s="121" t="str">
        <f>IF(ISNUMBER('Vstupy hybridů'!F44),'Vstupy hybridů'!F44,"")</f>
        <v/>
      </c>
      <c r="N44" s="121" t="str">
        <f t="shared" si="5"/>
        <v/>
      </c>
      <c r="O44" s="121" t="str">
        <f>IF(ISNUMBER('Vstupy hybridů'!I44),'Vstupy hybridů'!I44,"")</f>
        <v/>
      </c>
      <c r="P44" s="121" t="str">
        <f>IF(ISNUMBER('Vstupy hybridů'!J44),'Vstupy hybridů'!J44,"")</f>
        <v/>
      </c>
      <c r="Q44" s="121" t="str">
        <f>IF(AND(ISNUMBER(L44),ISNUMBER(N44),ISNUMBER('Konstanty výpočtu NEL'!$E$25),ISNUMBER('Konstanty výpočtu NEL'!$E$28),ISNUMBER('Konstanty výpočtu NEL'!$E$31)),L44*'Konstanty výpočtu NEL'!$E$25+(1000-N44)*'Konstanty výpočtu NEL'!$E$28+'Konstanty výpočtu NEL'!$E$31,"")</f>
        <v/>
      </c>
      <c r="R44" s="121" t="str">
        <f>IF(AND(ISNUMBER(L44),ISNUMBER('Konstanty výpočtu NEL'!$G$7),ISNUMBER('Konstanty výpočtu NEL'!$L$10),ISNUMBER(I44),ISNUMBER(P44),ISNUMBER(G44),ISNUMBER('Konstanty výpočtu NEL'!$G$16)),'Konstanty výpočtu NEL'!$G$28*(L44*'Konstanty výpočtu NEL'!$G$7+'Konstanty výpočtu NEL'!$L$10+I44*P44/100+G44*'Konstanty výpočtu NEL'!$G$16),"")</f>
        <v/>
      </c>
      <c r="S44" s="121" t="str">
        <f>IF(AND(ISNUMBER(L44),ISNUMBER('Konstanty výpočtu NEL'!$G$7),ISNUMBER('Konstanty výpočtu NEL'!$L$10),ISNUMBER(I44),ISNUMBER('Konstanty výpočtu NEL'!$G$13),ISNUMBER(G44),ISNUMBER('Konstanty výpočtu NEL'!$G$16)),'Konstanty výpočtu NEL'!$G$28*(L44*'Konstanty výpočtu NEL'!$G$7+'Konstanty výpočtu NEL'!$L$10+I44*'Konstanty výpočtu NEL'!$G$13+G44*'Konstanty výpočtu NEL'!$G$16),"")</f>
        <v/>
      </c>
      <c r="T44" s="121" t="str">
        <f t="shared" si="6"/>
        <v/>
      </c>
      <c r="U44" s="121" t="str">
        <f t="shared" si="7"/>
        <v/>
      </c>
      <c r="V44" s="139" t="str">
        <f>IF(AND(ISNUMBER(M44),ISNUMBER(H44),ISNUMBER(I44),ISNUMBER(O44),ISNUMBER('Konstanty výpočtu NEL'!$E$10)),(15.27*M44+28.38*'Konstanty výpočtu NEL'!$E$10/10+1.12*H44+4.54*I44/10)*(100-O44)/100,"")</f>
        <v/>
      </c>
      <c r="W44" s="122" t="str">
        <f t="shared" si="10"/>
        <v/>
      </c>
      <c r="X44" s="122" t="str">
        <f t="shared" si="8"/>
        <v/>
      </c>
    </row>
    <row r="45" spans="1:24" ht="12.75" customHeight="1" x14ac:dyDescent="0.2">
      <c r="A45" s="177" t="str">
        <f>'Vstupy hybridů'!A45</f>
        <v>H14</v>
      </c>
      <c r="B45" s="69">
        <f>'Vstupy hybridů'!B45</f>
        <v>1</v>
      </c>
      <c r="C45" s="70">
        <f>'Vstupy hybridů'!C45</f>
        <v>0</v>
      </c>
      <c r="D45" s="121" t="str">
        <f t="shared" si="9"/>
        <v/>
      </c>
      <c r="E45" s="121" t="str">
        <f>IF(ISNUMBER('Vstupy hybridů'!D45),'Vstupy hybridů'!D45,"")</f>
        <v/>
      </c>
      <c r="F45" s="121" t="str">
        <f>IF(ISNUMBER('Vstupy hybridů'!E45),'Vstupy hybridů'!E45,"")</f>
        <v/>
      </c>
      <c r="G45" s="121" t="str">
        <f>IF(AND(ISNUMBER(L45),ISNUMBER(N45),ISNUMBER(I45),ISNUMBER('Konstanty výpočtu NEL'!$E$10)),1000-(L45+N45+I45+'Konstanty výpočtu NEL'!$E$10),"")</f>
        <v/>
      </c>
      <c r="H45" s="121" t="str">
        <f t="shared" si="2"/>
        <v/>
      </c>
      <c r="I45" s="121" t="str">
        <f t="shared" si="3"/>
        <v/>
      </c>
      <c r="J45" s="121" t="str">
        <f>IF('Vstupy hybridů'!G45,'Vstupy hybridů'!G45,"")</f>
        <v/>
      </c>
      <c r="K45" s="121" t="str">
        <f>IF('Vstupy hybridů'!H45,'Vstupy hybridů'!H45,"")</f>
        <v/>
      </c>
      <c r="L45" s="121" t="str">
        <f t="shared" si="4"/>
        <v/>
      </c>
      <c r="M45" s="121" t="str">
        <f>IF(ISNUMBER('Vstupy hybridů'!F45),'Vstupy hybridů'!F45,"")</f>
        <v/>
      </c>
      <c r="N45" s="121" t="str">
        <f t="shared" si="5"/>
        <v/>
      </c>
      <c r="O45" s="121" t="str">
        <f>IF(ISNUMBER('Vstupy hybridů'!I45),'Vstupy hybridů'!I45,"")</f>
        <v/>
      </c>
      <c r="P45" s="121" t="str">
        <f>IF(ISNUMBER('Vstupy hybridů'!J45),'Vstupy hybridů'!J45,"")</f>
        <v/>
      </c>
      <c r="Q45" s="121" t="str">
        <f>IF(AND(ISNUMBER(L45),ISNUMBER(N45),ISNUMBER('Konstanty výpočtu NEL'!$E$25),ISNUMBER('Konstanty výpočtu NEL'!$E$28),ISNUMBER('Konstanty výpočtu NEL'!$E$31)),L45*'Konstanty výpočtu NEL'!$E$25+(1000-N45)*'Konstanty výpočtu NEL'!$E$28+'Konstanty výpočtu NEL'!$E$31,"")</f>
        <v/>
      </c>
      <c r="R45" s="121" t="str">
        <f>IF(AND(ISNUMBER(L45),ISNUMBER('Konstanty výpočtu NEL'!$G$7),ISNUMBER('Konstanty výpočtu NEL'!$L$10),ISNUMBER(I45),ISNUMBER(P45),ISNUMBER(G45),ISNUMBER('Konstanty výpočtu NEL'!$G$16)),'Konstanty výpočtu NEL'!$G$28*(L45*'Konstanty výpočtu NEL'!$G$7+'Konstanty výpočtu NEL'!$L$10+I45*P45/100+G45*'Konstanty výpočtu NEL'!$G$16),"")</f>
        <v/>
      </c>
      <c r="S45" s="121" t="str">
        <f>IF(AND(ISNUMBER(L45),ISNUMBER('Konstanty výpočtu NEL'!$G$7),ISNUMBER('Konstanty výpočtu NEL'!$L$10),ISNUMBER(I45),ISNUMBER('Konstanty výpočtu NEL'!$G$13),ISNUMBER(G45),ISNUMBER('Konstanty výpočtu NEL'!$G$16)),'Konstanty výpočtu NEL'!$G$28*(L45*'Konstanty výpočtu NEL'!$G$7+'Konstanty výpočtu NEL'!$L$10+I45*'Konstanty výpočtu NEL'!$G$13+G45*'Konstanty výpočtu NEL'!$G$16),"")</f>
        <v/>
      </c>
      <c r="T45" s="121" t="str">
        <f t="shared" si="6"/>
        <v/>
      </c>
      <c r="U45" s="121" t="str">
        <f t="shared" si="7"/>
        <v/>
      </c>
      <c r="V45" s="139" t="str">
        <f>IF(AND(ISNUMBER(M45),ISNUMBER(H45),ISNUMBER(I45),ISNUMBER(O45),ISNUMBER('Konstanty výpočtu NEL'!$E$10)),(15.27*M45+28.38*'Konstanty výpočtu NEL'!$E$10/10+1.12*H45+4.54*I45/10)*(100-O45)/100,"")</f>
        <v/>
      </c>
      <c r="W45" s="122" t="str">
        <f t="shared" si="10"/>
        <v/>
      </c>
      <c r="X45" s="122" t="str">
        <f t="shared" si="8"/>
        <v/>
      </c>
    </row>
    <row r="46" spans="1:24" x14ac:dyDescent="0.2">
      <c r="A46" s="177"/>
      <c r="B46" s="69">
        <f>'Vstupy hybridů'!B46</f>
        <v>2</v>
      </c>
      <c r="C46" s="70">
        <f>'Vstupy hybridů'!C46</f>
        <v>0</v>
      </c>
      <c r="D46" s="121" t="str">
        <f t="shared" si="9"/>
        <v/>
      </c>
      <c r="E46" s="121" t="str">
        <f>IF(ISNUMBER('Vstupy hybridů'!D46),'Vstupy hybridů'!D46,"")</f>
        <v/>
      </c>
      <c r="F46" s="121" t="str">
        <f>IF(ISNUMBER('Vstupy hybridů'!E46),'Vstupy hybridů'!E46,"")</f>
        <v/>
      </c>
      <c r="G46" s="121" t="str">
        <f>IF(AND(ISNUMBER(L46),ISNUMBER(N46),ISNUMBER(I46),ISNUMBER('Konstanty výpočtu NEL'!$E$10)),1000-(L46+N46+I46+'Konstanty výpočtu NEL'!$E$10),"")</f>
        <v/>
      </c>
      <c r="H46" s="121" t="str">
        <f t="shared" si="2"/>
        <v/>
      </c>
      <c r="I46" s="121" t="str">
        <f t="shared" si="3"/>
        <v/>
      </c>
      <c r="J46" s="121" t="str">
        <f>IF('Vstupy hybridů'!G46,'Vstupy hybridů'!G46,"")</f>
        <v/>
      </c>
      <c r="K46" s="121" t="str">
        <f>IF('Vstupy hybridů'!H46,'Vstupy hybridů'!H46,"")</f>
        <v/>
      </c>
      <c r="L46" s="121" t="str">
        <f t="shared" si="4"/>
        <v/>
      </c>
      <c r="M46" s="121" t="str">
        <f>IF(ISNUMBER('Vstupy hybridů'!F46),'Vstupy hybridů'!F46,"")</f>
        <v/>
      </c>
      <c r="N46" s="121" t="str">
        <f t="shared" si="5"/>
        <v/>
      </c>
      <c r="O46" s="121" t="str">
        <f>IF(ISNUMBER('Vstupy hybridů'!I46),'Vstupy hybridů'!I46,"")</f>
        <v/>
      </c>
      <c r="P46" s="121" t="str">
        <f>IF(ISNUMBER('Vstupy hybridů'!J46),'Vstupy hybridů'!J46,"")</f>
        <v/>
      </c>
      <c r="Q46" s="121" t="str">
        <f>IF(AND(ISNUMBER(L46),ISNUMBER(N46),ISNUMBER('Konstanty výpočtu NEL'!$E$25),ISNUMBER('Konstanty výpočtu NEL'!$E$28),ISNUMBER('Konstanty výpočtu NEL'!$E$31)),L46*'Konstanty výpočtu NEL'!$E$25+(1000-N46)*'Konstanty výpočtu NEL'!$E$28+'Konstanty výpočtu NEL'!$E$31,"")</f>
        <v/>
      </c>
      <c r="R46" s="121" t="str">
        <f>IF(AND(ISNUMBER(L46),ISNUMBER('Konstanty výpočtu NEL'!$G$7),ISNUMBER('Konstanty výpočtu NEL'!$L$10),ISNUMBER(I46),ISNUMBER(P46),ISNUMBER(G46),ISNUMBER('Konstanty výpočtu NEL'!$G$16)),'Konstanty výpočtu NEL'!$G$28*(L46*'Konstanty výpočtu NEL'!$G$7+'Konstanty výpočtu NEL'!$L$10+I46*P46/100+G46*'Konstanty výpočtu NEL'!$G$16),"")</f>
        <v/>
      </c>
      <c r="S46" s="121" t="str">
        <f>IF(AND(ISNUMBER(L46),ISNUMBER('Konstanty výpočtu NEL'!$G$7),ISNUMBER('Konstanty výpočtu NEL'!$L$10),ISNUMBER(I46),ISNUMBER('Konstanty výpočtu NEL'!$G$13),ISNUMBER(G46),ISNUMBER('Konstanty výpočtu NEL'!$G$16)),'Konstanty výpočtu NEL'!$G$28*(L46*'Konstanty výpočtu NEL'!$G$7+'Konstanty výpočtu NEL'!$L$10+I46*'Konstanty výpočtu NEL'!$G$13+G46*'Konstanty výpočtu NEL'!$G$16),"")</f>
        <v/>
      </c>
      <c r="T46" s="121" t="str">
        <f t="shared" si="6"/>
        <v/>
      </c>
      <c r="U46" s="121" t="str">
        <f t="shared" si="7"/>
        <v/>
      </c>
      <c r="V46" s="139" t="str">
        <f>IF(AND(ISNUMBER(M46),ISNUMBER(H46),ISNUMBER(I46),ISNUMBER(O46),ISNUMBER('Konstanty výpočtu NEL'!$E$10)),(15.27*M46+28.38*'Konstanty výpočtu NEL'!$E$10/10+1.12*H46+4.54*I46/10)*(100-O46)/100,"")</f>
        <v/>
      </c>
      <c r="W46" s="122" t="str">
        <f t="shared" si="10"/>
        <v/>
      </c>
      <c r="X46" s="122" t="str">
        <f t="shared" si="8"/>
        <v/>
      </c>
    </row>
    <row r="47" spans="1:24" x14ac:dyDescent="0.2">
      <c r="A47" s="177"/>
      <c r="B47" s="69">
        <f>'Vstupy hybridů'!B47</f>
        <v>3</v>
      </c>
      <c r="C47" s="70">
        <f>'Vstupy hybridů'!C47</f>
        <v>0</v>
      </c>
      <c r="D47" s="121" t="str">
        <f t="shared" si="9"/>
        <v/>
      </c>
      <c r="E47" s="121" t="str">
        <f>IF(ISNUMBER('Vstupy hybridů'!D47),'Vstupy hybridů'!D47,"")</f>
        <v/>
      </c>
      <c r="F47" s="121" t="str">
        <f>IF(ISNUMBER('Vstupy hybridů'!E47),'Vstupy hybridů'!E47,"")</f>
        <v/>
      </c>
      <c r="G47" s="121" t="str">
        <f>IF(AND(ISNUMBER(L47),ISNUMBER(N47),ISNUMBER(I47),ISNUMBER('Konstanty výpočtu NEL'!$E$10)),1000-(L47+N47+I47+'Konstanty výpočtu NEL'!$E$10),"")</f>
        <v/>
      </c>
      <c r="H47" s="121" t="str">
        <f t="shared" si="2"/>
        <v/>
      </c>
      <c r="I47" s="121" t="str">
        <f t="shared" si="3"/>
        <v/>
      </c>
      <c r="J47" s="121" t="str">
        <f>IF('Vstupy hybridů'!G47,'Vstupy hybridů'!G47,"")</f>
        <v/>
      </c>
      <c r="K47" s="121" t="str">
        <f>IF('Vstupy hybridů'!H47,'Vstupy hybridů'!H47,"")</f>
        <v/>
      </c>
      <c r="L47" s="121" t="str">
        <f t="shared" si="4"/>
        <v/>
      </c>
      <c r="M47" s="121" t="str">
        <f>IF(ISNUMBER('Vstupy hybridů'!F47),'Vstupy hybridů'!F47,"")</f>
        <v/>
      </c>
      <c r="N47" s="121" t="str">
        <f t="shared" si="5"/>
        <v/>
      </c>
      <c r="O47" s="121" t="str">
        <f>IF(ISNUMBER('Vstupy hybridů'!I47),'Vstupy hybridů'!I47,"")</f>
        <v/>
      </c>
      <c r="P47" s="121" t="str">
        <f>IF(ISNUMBER('Vstupy hybridů'!J47),'Vstupy hybridů'!J47,"")</f>
        <v/>
      </c>
      <c r="Q47" s="121" t="str">
        <f>IF(AND(ISNUMBER(L47),ISNUMBER(N47),ISNUMBER('Konstanty výpočtu NEL'!$E$25),ISNUMBER('Konstanty výpočtu NEL'!$E$28),ISNUMBER('Konstanty výpočtu NEL'!$E$31)),L47*'Konstanty výpočtu NEL'!$E$25+(1000-N47)*'Konstanty výpočtu NEL'!$E$28+'Konstanty výpočtu NEL'!$E$31,"")</f>
        <v/>
      </c>
      <c r="R47" s="121" t="str">
        <f>IF(AND(ISNUMBER(L47),ISNUMBER('Konstanty výpočtu NEL'!$G$7),ISNUMBER('Konstanty výpočtu NEL'!$L$10),ISNUMBER(I47),ISNUMBER(P47),ISNUMBER(G47),ISNUMBER('Konstanty výpočtu NEL'!$G$16)),'Konstanty výpočtu NEL'!$G$28*(L47*'Konstanty výpočtu NEL'!$G$7+'Konstanty výpočtu NEL'!$L$10+I47*P47/100+G47*'Konstanty výpočtu NEL'!$G$16),"")</f>
        <v/>
      </c>
      <c r="S47" s="121" t="str">
        <f>IF(AND(ISNUMBER(L47),ISNUMBER('Konstanty výpočtu NEL'!$G$7),ISNUMBER('Konstanty výpočtu NEL'!$L$10),ISNUMBER(I47),ISNUMBER('Konstanty výpočtu NEL'!$G$13),ISNUMBER(G47),ISNUMBER('Konstanty výpočtu NEL'!$G$16)),'Konstanty výpočtu NEL'!$G$28*(L47*'Konstanty výpočtu NEL'!$G$7+'Konstanty výpočtu NEL'!$L$10+I47*'Konstanty výpočtu NEL'!$G$13+G47*'Konstanty výpočtu NEL'!$G$16),"")</f>
        <v/>
      </c>
      <c r="T47" s="121" t="str">
        <f t="shared" si="6"/>
        <v/>
      </c>
      <c r="U47" s="121" t="str">
        <f t="shared" si="7"/>
        <v/>
      </c>
      <c r="V47" s="139" t="str">
        <f>IF(AND(ISNUMBER(M47),ISNUMBER(H47),ISNUMBER(I47),ISNUMBER(O47),ISNUMBER('Konstanty výpočtu NEL'!$E$10)),(15.27*M47+28.38*'Konstanty výpočtu NEL'!$E$10/10+1.12*H47+4.54*I47/10)*(100-O47)/100,"")</f>
        <v/>
      </c>
      <c r="W47" s="122" t="str">
        <f t="shared" si="10"/>
        <v/>
      </c>
      <c r="X47" s="122" t="str">
        <f t="shared" si="8"/>
        <v/>
      </c>
    </row>
    <row r="48" spans="1:24" ht="12.75" customHeight="1" x14ac:dyDescent="0.2">
      <c r="A48" s="177" t="str">
        <f>'Vstupy hybridů'!A48</f>
        <v>H15</v>
      </c>
      <c r="B48" s="69">
        <f>'Vstupy hybridů'!B48</f>
        <v>1</v>
      </c>
      <c r="C48" s="70">
        <f>'Vstupy hybridů'!C48</f>
        <v>0</v>
      </c>
      <c r="D48" s="121" t="str">
        <f t="shared" si="9"/>
        <v/>
      </c>
      <c r="E48" s="121" t="str">
        <f>IF(ISNUMBER('Vstupy hybridů'!D48),'Vstupy hybridů'!D48,"")</f>
        <v/>
      </c>
      <c r="F48" s="121" t="str">
        <f>IF(ISNUMBER('Vstupy hybridů'!E48),'Vstupy hybridů'!E48,"")</f>
        <v/>
      </c>
      <c r="G48" s="121" t="str">
        <f>IF(AND(ISNUMBER(L48),ISNUMBER(N48),ISNUMBER(I48),ISNUMBER('Konstanty výpočtu NEL'!$E$10)),1000-(L48+N48+I48+'Konstanty výpočtu NEL'!$E$10),"")</f>
        <v/>
      </c>
      <c r="H48" s="121" t="str">
        <f t="shared" si="2"/>
        <v/>
      </c>
      <c r="I48" s="121" t="str">
        <f t="shared" si="3"/>
        <v/>
      </c>
      <c r="J48" s="121" t="str">
        <f>IF('Vstupy hybridů'!G48,'Vstupy hybridů'!G48,"")</f>
        <v/>
      </c>
      <c r="K48" s="121" t="str">
        <f>IF('Vstupy hybridů'!H48,'Vstupy hybridů'!H48,"")</f>
        <v/>
      </c>
      <c r="L48" s="121" t="str">
        <f t="shared" si="4"/>
        <v/>
      </c>
      <c r="M48" s="121" t="str">
        <f>IF(ISNUMBER('Vstupy hybridů'!F48),'Vstupy hybridů'!F48,"")</f>
        <v/>
      </c>
      <c r="N48" s="121" t="str">
        <f t="shared" si="5"/>
        <v/>
      </c>
      <c r="O48" s="121" t="str">
        <f>IF(ISNUMBER('Vstupy hybridů'!I48),'Vstupy hybridů'!I48,"")</f>
        <v/>
      </c>
      <c r="P48" s="121" t="str">
        <f>IF(ISNUMBER('Vstupy hybridů'!J48),'Vstupy hybridů'!J48,"")</f>
        <v/>
      </c>
      <c r="Q48" s="121" t="str">
        <f>IF(AND(ISNUMBER(L48),ISNUMBER(N48),ISNUMBER('Konstanty výpočtu NEL'!$E$25),ISNUMBER('Konstanty výpočtu NEL'!$E$28),ISNUMBER('Konstanty výpočtu NEL'!$E$31)),L48*'Konstanty výpočtu NEL'!$E$25+(1000-N48)*'Konstanty výpočtu NEL'!$E$28+'Konstanty výpočtu NEL'!$E$31,"")</f>
        <v/>
      </c>
      <c r="R48" s="121" t="str">
        <f>IF(AND(ISNUMBER(L48),ISNUMBER('Konstanty výpočtu NEL'!$G$7),ISNUMBER('Konstanty výpočtu NEL'!$L$10),ISNUMBER(I48),ISNUMBER(P48),ISNUMBER(G48),ISNUMBER('Konstanty výpočtu NEL'!$G$16)),'Konstanty výpočtu NEL'!$G$28*(L48*'Konstanty výpočtu NEL'!$G$7+'Konstanty výpočtu NEL'!$L$10+I48*P48/100+G48*'Konstanty výpočtu NEL'!$G$16),"")</f>
        <v/>
      </c>
      <c r="S48" s="121" t="str">
        <f>IF(AND(ISNUMBER(L48),ISNUMBER('Konstanty výpočtu NEL'!$G$7),ISNUMBER('Konstanty výpočtu NEL'!$L$10),ISNUMBER(I48),ISNUMBER('Konstanty výpočtu NEL'!$G$13),ISNUMBER(G48),ISNUMBER('Konstanty výpočtu NEL'!$G$16)),'Konstanty výpočtu NEL'!$G$28*(L48*'Konstanty výpočtu NEL'!$G$7+'Konstanty výpočtu NEL'!$L$10+I48*'Konstanty výpočtu NEL'!$G$13+G48*'Konstanty výpočtu NEL'!$G$16),"")</f>
        <v/>
      </c>
      <c r="T48" s="121" t="str">
        <f t="shared" si="6"/>
        <v/>
      </c>
      <c r="U48" s="121" t="str">
        <f t="shared" si="7"/>
        <v/>
      </c>
      <c r="V48" s="139" t="str">
        <f>IF(AND(ISNUMBER(M48),ISNUMBER(H48),ISNUMBER(I48),ISNUMBER(O48),ISNUMBER('Konstanty výpočtu NEL'!$E$10)),(15.27*M48+28.38*'Konstanty výpočtu NEL'!$E$10/10+1.12*H48+4.54*I48/10)*(100-O48)/100,"")</f>
        <v/>
      </c>
      <c r="W48" s="122" t="str">
        <f t="shared" si="10"/>
        <v/>
      </c>
      <c r="X48" s="122" t="str">
        <f t="shared" si="8"/>
        <v/>
      </c>
    </row>
    <row r="49" spans="1:24" x14ac:dyDescent="0.2">
      <c r="A49" s="177"/>
      <c r="B49" s="69">
        <f>'Vstupy hybridů'!B49</f>
        <v>2</v>
      </c>
      <c r="C49" s="70">
        <f>'Vstupy hybridů'!C49</f>
        <v>0</v>
      </c>
      <c r="D49" s="121" t="str">
        <f t="shared" si="9"/>
        <v/>
      </c>
      <c r="E49" s="121" t="str">
        <f>IF(ISNUMBER('Vstupy hybridů'!D49),'Vstupy hybridů'!D49,"")</f>
        <v/>
      </c>
      <c r="F49" s="121" t="str">
        <f>IF(ISNUMBER('Vstupy hybridů'!E49),'Vstupy hybridů'!E49,"")</f>
        <v/>
      </c>
      <c r="G49" s="121" t="str">
        <f>IF(AND(ISNUMBER(L49),ISNUMBER(N49),ISNUMBER(I49),ISNUMBER('Konstanty výpočtu NEL'!$E$10)),1000-(L49+N49+I49+'Konstanty výpočtu NEL'!$E$10),"")</f>
        <v/>
      </c>
      <c r="H49" s="121" t="str">
        <f t="shared" si="2"/>
        <v/>
      </c>
      <c r="I49" s="121" t="str">
        <f t="shared" si="3"/>
        <v/>
      </c>
      <c r="J49" s="121" t="str">
        <f>IF('Vstupy hybridů'!G49,'Vstupy hybridů'!G49,"")</f>
        <v/>
      </c>
      <c r="K49" s="121" t="str">
        <f>IF('Vstupy hybridů'!H49,'Vstupy hybridů'!H49,"")</f>
        <v/>
      </c>
      <c r="L49" s="121" t="str">
        <f t="shared" si="4"/>
        <v/>
      </c>
      <c r="M49" s="121" t="str">
        <f>IF(ISNUMBER('Vstupy hybridů'!F49),'Vstupy hybridů'!F49,"")</f>
        <v/>
      </c>
      <c r="N49" s="121" t="str">
        <f t="shared" si="5"/>
        <v/>
      </c>
      <c r="O49" s="121" t="str">
        <f>IF(ISNUMBER('Vstupy hybridů'!I49),'Vstupy hybridů'!I49,"")</f>
        <v/>
      </c>
      <c r="P49" s="121" t="str">
        <f>IF(ISNUMBER('Vstupy hybridů'!J49),'Vstupy hybridů'!J49,"")</f>
        <v/>
      </c>
      <c r="Q49" s="121" t="str">
        <f>IF(AND(ISNUMBER(L49),ISNUMBER(N49),ISNUMBER('Konstanty výpočtu NEL'!$E$25),ISNUMBER('Konstanty výpočtu NEL'!$E$28),ISNUMBER('Konstanty výpočtu NEL'!$E$31)),L49*'Konstanty výpočtu NEL'!$E$25+(1000-N49)*'Konstanty výpočtu NEL'!$E$28+'Konstanty výpočtu NEL'!$E$31,"")</f>
        <v/>
      </c>
      <c r="R49" s="121" t="str">
        <f>IF(AND(ISNUMBER(L49),ISNUMBER('Konstanty výpočtu NEL'!$G$7),ISNUMBER('Konstanty výpočtu NEL'!$L$10),ISNUMBER(I49),ISNUMBER(P49),ISNUMBER(G49),ISNUMBER('Konstanty výpočtu NEL'!$G$16)),'Konstanty výpočtu NEL'!$G$28*(L49*'Konstanty výpočtu NEL'!$G$7+'Konstanty výpočtu NEL'!$L$10+I49*P49/100+G49*'Konstanty výpočtu NEL'!$G$16),"")</f>
        <v/>
      </c>
      <c r="S49" s="121" t="str">
        <f>IF(AND(ISNUMBER(L49),ISNUMBER('Konstanty výpočtu NEL'!$G$7),ISNUMBER('Konstanty výpočtu NEL'!$L$10),ISNUMBER(I49),ISNUMBER('Konstanty výpočtu NEL'!$G$13),ISNUMBER(G49),ISNUMBER('Konstanty výpočtu NEL'!$G$16)),'Konstanty výpočtu NEL'!$G$28*(L49*'Konstanty výpočtu NEL'!$G$7+'Konstanty výpočtu NEL'!$L$10+I49*'Konstanty výpočtu NEL'!$G$13+G49*'Konstanty výpočtu NEL'!$G$16),"")</f>
        <v/>
      </c>
      <c r="T49" s="121" t="str">
        <f t="shared" si="6"/>
        <v/>
      </c>
      <c r="U49" s="121" t="str">
        <f t="shared" si="7"/>
        <v/>
      </c>
      <c r="V49" s="139" t="str">
        <f>IF(AND(ISNUMBER(M49),ISNUMBER(H49),ISNUMBER(I49),ISNUMBER(O49),ISNUMBER('Konstanty výpočtu NEL'!$E$10)),(15.27*M49+28.38*'Konstanty výpočtu NEL'!$E$10/10+1.12*H49+4.54*I49/10)*(100-O49)/100,"")</f>
        <v/>
      </c>
      <c r="W49" s="122" t="str">
        <f t="shared" si="10"/>
        <v/>
      </c>
      <c r="X49" s="122" t="str">
        <f t="shared" si="8"/>
        <v/>
      </c>
    </row>
    <row r="50" spans="1:24" x14ac:dyDescent="0.2">
      <c r="A50" s="177"/>
      <c r="B50" s="69">
        <f>'Vstupy hybridů'!B50</f>
        <v>3</v>
      </c>
      <c r="C50" s="70">
        <f>'Vstupy hybridů'!C50</f>
        <v>0</v>
      </c>
      <c r="D50" s="121" t="str">
        <f t="shared" si="9"/>
        <v/>
      </c>
      <c r="E50" s="121" t="str">
        <f>IF(ISNUMBER('Vstupy hybridů'!D50),'Vstupy hybridů'!D50,"")</f>
        <v/>
      </c>
      <c r="F50" s="121" t="str">
        <f>IF(ISNUMBER('Vstupy hybridů'!E50),'Vstupy hybridů'!E50,"")</f>
        <v/>
      </c>
      <c r="G50" s="121" t="str">
        <f>IF(AND(ISNUMBER(L50),ISNUMBER(N50),ISNUMBER(I50),ISNUMBER('Konstanty výpočtu NEL'!$E$10)),1000-(L50+N50+I50+'Konstanty výpočtu NEL'!$E$10),"")</f>
        <v/>
      </c>
      <c r="H50" s="121" t="str">
        <f t="shared" si="2"/>
        <v/>
      </c>
      <c r="I50" s="121" t="str">
        <f t="shared" si="3"/>
        <v/>
      </c>
      <c r="J50" s="121" t="str">
        <f>IF('Vstupy hybridů'!G50,'Vstupy hybridů'!G50,"")</f>
        <v/>
      </c>
      <c r="K50" s="121" t="str">
        <f>IF('Vstupy hybridů'!H50,'Vstupy hybridů'!H50,"")</f>
        <v/>
      </c>
      <c r="L50" s="121" t="str">
        <f t="shared" si="4"/>
        <v/>
      </c>
      <c r="M50" s="121" t="str">
        <f>IF(ISNUMBER('Vstupy hybridů'!F50),'Vstupy hybridů'!F50,"")</f>
        <v/>
      </c>
      <c r="N50" s="121" t="str">
        <f t="shared" si="5"/>
        <v/>
      </c>
      <c r="O50" s="121" t="str">
        <f>IF(ISNUMBER('Vstupy hybridů'!I50),'Vstupy hybridů'!I50,"")</f>
        <v/>
      </c>
      <c r="P50" s="121" t="str">
        <f>IF(ISNUMBER('Vstupy hybridů'!J50),'Vstupy hybridů'!J50,"")</f>
        <v/>
      </c>
      <c r="Q50" s="121" t="str">
        <f>IF(AND(ISNUMBER(L50),ISNUMBER(N50),ISNUMBER('Konstanty výpočtu NEL'!$E$25),ISNUMBER('Konstanty výpočtu NEL'!$E$28),ISNUMBER('Konstanty výpočtu NEL'!$E$31)),L50*'Konstanty výpočtu NEL'!$E$25+(1000-N50)*'Konstanty výpočtu NEL'!$E$28+'Konstanty výpočtu NEL'!$E$31,"")</f>
        <v/>
      </c>
      <c r="R50" s="121" t="str">
        <f>IF(AND(ISNUMBER(L50),ISNUMBER('Konstanty výpočtu NEL'!$G$7),ISNUMBER('Konstanty výpočtu NEL'!$L$10),ISNUMBER(I50),ISNUMBER(P50),ISNUMBER(G50),ISNUMBER('Konstanty výpočtu NEL'!$G$16)),'Konstanty výpočtu NEL'!$G$28*(L50*'Konstanty výpočtu NEL'!$G$7+'Konstanty výpočtu NEL'!$L$10+I50*P50/100+G50*'Konstanty výpočtu NEL'!$G$16),"")</f>
        <v/>
      </c>
      <c r="S50" s="121" t="str">
        <f>IF(AND(ISNUMBER(L50),ISNUMBER('Konstanty výpočtu NEL'!$G$7),ISNUMBER('Konstanty výpočtu NEL'!$L$10),ISNUMBER(I50),ISNUMBER('Konstanty výpočtu NEL'!$G$13),ISNUMBER(G50),ISNUMBER('Konstanty výpočtu NEL'!$G$16)),'Konstanty výpočtu NEL'!$G$28*(L50*'Konstanty výpočtu NEL'!$G$7+'Konstanty výpočtu NEL'!$L$10+I50*'Konstanty výpočtu NEL'!$G$13+G50*'Konstanty výpočtu NEL'!$G$16),"")</f>
        <v/>
      </c>
      <c r="T50" s="121" t="str">
        <f t="shared" si="6"/>
        <v/>
      </c>
      <c r="U50" s="121" t="str">
        <f t="shared" si="7"/>
        <v/>
      </c>
      <c r="V50" s="139" t="str">
        <f>IF(AND(ISNUMBER(M50),ISNUMBER(H50),ISNUMBER(I50),ISNUMBER(O50),ISNUMBER('Konstanty výpočtu NEL'!$E$10)),(15.27*M50+28.38*'Konstanty výpočtu NEL'!$E$10/10+1.12*H50+4.54*I50/10)*(100-O50)/100,"")</f>
        <v/>
      </c>
      <c r="W50" s="122" t="str">
        <f t="shared" si="10"/>
        <v/>
      </c>
      <c r="X50" s="122" t="str">
        <f t="shared" si="8"/>
        <v/>
      </c>
    </row>
    <row r="51" spans="1:24" ht="12.75" customHeight="1" x14ac:dyDescent="0.2">
      <c r="A51" s="177" t="str">
        <f>'Vstupy hybridů'!A51</f>
        <v>H16</v>
      </c>
      <c r="B51" s="69">
        <f>'Vstupy hybridů'!B51</f>
        <v>1</v>
      </c>
      <c r="C51" s="70">
        <f>'Vstupy hybridů'!C51</f>
        <v>0</v>
      </c>
      <c r="D51" s="121" t="str">
        <f t="shared" si="9"/>
        <v/>
      </c>
      <c r="E51" s="121" t="str">
        <f>IF(ISNUMBER('Vstupy hybridů'!D51),'Vstupy hybridů'!D51,"")</f>
        <v/>
      </c>
      <c r="F51" s="121" t="str">
        <f>IF(ISNUMBER('Vstupy hybridů'!E51),'Vstupy hybridů'!E51,"")</f>
        <v/>
      </c>
      <c r="G51" s="121" t="str">
        <f>IF(AND(ISNUMBER(L51),ISNUMBER(N51),ISNUMBER(I51),ISNUMBER('Konstanty výpočtu NEL'!$E$10)),1000-(L51+N51+I51+'Konstanty výpočtu NEL'!$E$10),"")</f>
        <v/>
      </c>
      <c r="H51" s="121" t="str">
        <f t="shared" si="2"/>
        <v/>
      </c>
      <c r="I51" s="121" t="str">
        <f t="shared" si="3"/>
        <v/>
      </c>
      <c r="J51" s="121" t="str">
        <f>IF('Vstupy hybridů'!G51,'Vstupy hybridů'!G51,"")</f>
        <v/>
      </c>
      <c r="K51" s="121" t="str">
        <f>IF('Vstupy hybridů'!H51,'Vstupy hybridů'!H51,"")</f>
        <v/>
      </c>
      <c r="L51" s="121" t="str">
        <f t="shared" si="4"/>
        <v/>
      </c>
      <c r="M51" s="121" t="str">
        <f>IF(ISNUMBER('Vstupy hybridů'!F51),'Vstupy hybridů'!F51,"")</f>
        <v/>
      </c>
      <c r="N51" s="121" t="str">
        <f t="shared" si="5"/>
        <v/>
      </c>
      <c r="O51" s="121" t="str">
        <f>IF(ISNUMBER('Vstupy hybridů'!I51),'Vstupy hybridů'!I51,"")</f>
        <v/>
      </c>
      <c r="P51" s="121" t="str">
        <f>IF(ISNUMBER('Vstupy hybridů'!J51),'Vstupy hybridů'!J51,"")</f>
        <v/>
      </c>
      <c r="Q51" s="121" t="str">
        <f>IF(AND(ISNUMBER(L51),ISNUMBER(N51),ISNUMBER('Konstanty výpočtu NEL'!$E$25),ISNUMBER('Konstanty výpočtu NEL'!$E$28),ISNUMBER('Konstanty výpočtu NEL'!$E$31)),L51*'Konstanty výpočtu NEL'!$E$25+(1000-N51)*'Konstanty výpočtu NEL'!$E$28+'Konstanty výpočtu NEL'!$E$31,"")</f>
        <v/>
      </c>
      <c r="R51" s="121" t="str">
        <f>IF(AND(ISNUMBER(L51),ISNUMBER('Konstanty výpočtu NEL'!$G$7),ISNUMBER('Konstanty výpočtu NEL'!$L$10),ISNUMBER(I51),ISNUMBER(P51),ISNUMBER(G51),ISNUMBER('Konstanty výpočtu NEL'!$G$16)),'Konstanty výpočtu NEL'!$G$28*(L51*'Konstanty výpočtu NEL'!$G$7+'Konstanty výpočtu NEL'!$L$10+I51*P51/100+G51*'Konstanty výpočtu NEL'!$G$16),"")</f>
        <v/>
      </c>
      <c r="S51" s="121" t="str">
        <f>IF(AND(ISNUMBER(L51),ISNUMBER('Konstanty výpočtu NEL'!$G$7),ISNUMBER('Konstanty výpočtu NEL'!$L$10),ISNUMBER(I51),ISNUMBER('Konstanty výpočtu NEL'!$G$13),ISNUMBER(G51),ISNUMBER('Konstanty výpočtu NEL'!$G$16)),'Konstanty výpočtu NEL'!$G$28*(L51*'Konstanty výpočtu NEL'!$G$7+'Konstanty výpočtu NEL'!$L$10+I51*'Konstanty výpočtu NEL'!$G$13+G51*'Konstanty výpočtu NEL'!$G$16),"")</f>
        <v/>
      </c>
      <c r="T51" s="121" t="str">
        <f t="shared" si="6"/>
        <v/>
      </c>
      <c r="U51" s="121" t="str">
        <f t="shared" si="7"/>
        <v/>
      </c>
      <c r="V51" s="139" t="str">
        <f>IF(AND(ISNUMBER(M51),ISNUMBER(H51),ISNUMBER(I51),ISNUMBER(O51),ISNUMBER('Konstanty výpočtu NEL'!$E$10)),(15.27*M51+28.38*'Konstanty výpočtu NEL'!$E$10/10+1.12*H51+4.54*I51/10)*(100-O51)/100,"")</f>
        <v/>
      </c>
      <c r="W51" s="122" t="str">
        <f t="shared" si="10"/>
        <v/>
      </c>
      <c r="X51" s="122" t="str">
        <f t="shared" si="8"/>
        <v/>
      </c>
    </row>
    <row r="52" spans="1:24" x14ac:dyDescent="0.2">
      <c r="A52" s="177"/>
      <c r="B52" s="69">
        <f>'Vstupy hybridů'!B52</f>
        <v>2</v>
      </c>
      <c r="C52" s="70">
        <f>'Vstupy hybridů'!C52</f>
        <v>0</v>
      </c>
      <c r="D52" s="121" t="str">
        <f t="shared" si="9"/>
        <v/>
      </c>
      <c r="E52" s="121" t="str">
        <f>IF(ISNUMBER('Vstupy hybridů'!D52),'Vstupy hybridů'!D52,"")</f>
        <v/>
      </c>
      <c r="F52" s="121" t="str">
        <f>IF(ISNUMBER('Vstupy hybridů'!E52),'Vstupy hybridů'!E52,"")</f>
        <v/>
      </c>
      <c r="G52" s="121" t="str">
        <f>IF(AND(ISNUMBER(L52),ISNUMBER(N52),ISNUMBER(I52),ISNUMBER('Konstanty výpočtu NEL'!$E$10)),1000-(L52+N52+I52+'Konstanty výpočtu NEL'!$E$10),"")</f>
        <v/>
      </c>
      <c r="H52" s="121" t="str">
        <f t="shared" si="2"/>
        <v/>
      </c>
      <c r="I52" s="121" t="str">
        <f t="shared" si="3"/>
        <v/>
      </c>
      <c r="J52" s="121" t="str">
        <f>IF('Vstupy hybridů'!G52,'Vstupy hybridů'!G52,"")</f>
        <v/>
      </c>
      <c r="K52" s="121" t="str">
        <f>IF('Vstupy hybridů'!H52,'Vstupy hybridů'!H52,"")</f>
        <v/>
      </c>
      <c r="L52" s="121" t="str">
        <f t="shared" si="4"/>
        <v/>
      </c>
      <c r="M52" s="121" t="str">
        <f>IF(ISNUMBER('Vstupy hybridů'!F52),'Vstupy hybridů'!F52,"")</f>
        <v/>
      </c>
      <c r="N52" s="121" t="str">
        <f t="shared" si="5"/>
        <v/>
      </c>
      <c r="O52" s="121" t="str">
        <f>IF(ISNUMBER('Vstupy hybridů'!I52),'Vstupy hybridů'!I52,"")</f>
        <v/>
      </c>
      <c r="P52" s="121" t="str">
        <f>IF(ISNUMBER('Vstupy hybridů'!J52),'Vstupy hybridů'!J52,"")</f>
        <v/>
      </c>
      <c r="Q52" s="121" t="str">
        <f>IF(AND(ISNUMBER(L52),ISNUMBER(N52),ISNUMBER('Konstanty výpočtu NEL'!$E$25),ISNUMBER('Konstanty výpočtu NEL'!$E$28),ISNUMBER('Konstanty výpočtu NEL'!$E$31)),L52*'Konstanty výpočtu NEL'!$E$25+(1000-N52)*'Konstanty výpočtu NEL'!$E$28+'Konstanty výpočtu NEL'!$E$31,"")</f>
        <v/>
      </c>
      <c r="R52" s="121" t="str">
        <f>IF(AND(ISNUMBER(L52),ISNUMBER('Konstanty výpočtu NEL'!$G$7),ISNUMBER('Konstanty výpočtu NEL'!$L$10),ISNUMBER(I52),ISNUMBER(P52),ISNUMBER(G52),ISNUMBER('Konstanty výpočtu NEL'!$G$16)),'Konstanty výpočtu NEL'!$G$28*(L52*'Konstanty výpočtu NEL'!$G$7+'Konstanty výpočtu NEL'!$L$10+I52*P52/100+G52*'Konstanty výpočtu NEL'!$G$16),"")</f>
        <v/>
      </c>
      <c r="S52" s="121" t="str">
        <f>IF(AND(ISNUMBER(L52),ISNUMBER('Konstanty výpočtu NEL'!$G$7),ISNUMBER('Konstanty výpočtu NEL'!$L$10),ISNUMBER(I52),ISNUMBER('Konstanty výpočtu NEL'!$G$13),ISNUMBER(G52),ISNUMBER('Konstanty výpočtu NEL'!$G$16)),'Konstanty výpočtu NEL'!$G$28*(L52*'Konstanty výpočtu NEL'!$G$7+'Konstanty výpočtu NEL'!$L$10+I52*'Konstanty výpočtu NEL'!$G$13+G52*'Konstanty výpočtu NEL'!$G$16),"")</f>
        <v/>
      </c>
      <c r="T52" s="121" t="str">
        <f t="shared" si="6"/>
        <v/>
      </c>
      <c r="U52" s="121" t="str">
        <f t="shared" si="7"/>
        <v/>
      </c>
      <c r="V52" s="139" t="str">
        <f>IF(AND(ISNUMBER(M52),ISNUMBER(H52),ISNUMBER(I52),ISNUMBER(O52),ISNUMBER('Konstanty výpočtu NEL'!$E$10)),(15.27*M52+28.38*'Konstanty výpočtu NEL'!$E$10/10+1.12*H52+4.54*I52/10)*(100-O52)/100,"")</f>
        <v/>
      </c>
      <c r="W52" s="122" t="str">
        <f t="shared" si="10"/>
        <v/>
      </c>
      <c r="X52" s="122" t="str">
        <f t="shared" si="8"/>
        <v/>
      </c>
    </row>
    <row r="53" spans="1:24" x14ac:dyDescent="0.2">
      <c r="A53" s="177"/>
      <c r="B53" s="69">
        <f>'Vstupy hybridů'!B53</f>
        <v>3</v>
      </c>
      <c r="C53" s="70">
        <f>'Vstupy hybridů'!C53</f>
        <v>0</v>
      </c>
      <c r="D53" s="121" t="str">
        <f t="shared" si="9"/>
        <v/>
      </c>
      <c r="E53" s="121" t="str">
        <f>IF(ISNUMBER('Vstupy hybridů'!D53),'Vstupy hybridů'!D53,"")</f>
        <v/>
      </c>
      <c r="F53" s="121" t="str">
        <f>IF(ISNUMBER('Vstupy hybridů'!E53),'Vstupy hybridů'!E53,"")</f>
        <v/>
      </c>
      <c r="G53" s="121" t="str">
        <f>IF(AND(ISNUMBER(L53),ISNUMBER(N53),ISNUMBER(I53),ISNUMBER('Konstanty výpočtu NEL'!$E$10)),1000-(L53+N53+I53+'Konstanty výpočtu NEL'!$E$10),"")</f>
        <v/>
      </c>
      <c r="H53" s="121" t="str">
        <f t="shared" si="2"/>
        <v/>
      </c>
      <c r="I53" s="121" t="str">
        <f t="shared" si="3"/>
        <v/>
      </c>
      <c r="J53" s="121" t="str">
        <f>IF('Vstupy hybridů'!G53,'Vstupy hybridů'!G53,"")</f>
        <v/>
      </c>
      <c r="K53" s="121" t="str">
        <f>IF('Vstupy hybridů'!H53,'Vstupy hybridů'!H53,"")</f>
        <v/>
      </c>
      <c r="L53" s="121" t="str">
        <f t="shared" si="4"/>
        <v/>
      </c>
      <c r="M53" s="121" t="str">
        <f>IF(ISNUMBER('Vstupy hybridů'!F53),'Vstupy hybridů'!F53,"")</f>
        <v/>
      </c>
      <c r="N53" s="121" t="str">
        <f t="shared" si="5"/>
        <v/>
      </c>
      <c r="O53" s="121" t="str">
        <f>IF(ISNUMBER('Vstupy hybridů'!I53),'Vstupy hybridů'!I53,"")</f>
        <v/>
      </c>
      <c r="P53" s="121" t="str">
        <f>IF(ISNUMBER('Vstupy hybridů'!J53),'Vstupy hybridů'!J53,"")</f>
        <v/>
      </c>
      <c r="Q53" s="121" t="str">
        <f>IF(AND(ISNUMBER(L53),ISNUMBER(N53),ISNUMBER('Konstanty výpočtu NEL'!$E$25),ISNUMBER('Konstanty výpočtu NEL'!$E$28),ISNUMBER('Konstanty výpočtu NEL'!$E$31)),L53*'Konstanty výpočtu NEL'!$E$25+(1000-N53)*'Konstanty výpočtu NEL'!$E$28+'Konstanty výpočtu NEL'!$E$31,"")</f>
        <v/>
      </c>
      <c r="R53" s="121" t="str">
        <f>IF(AND(ISNUMBER(L53),ISNUMBER('Konstanty výpočtu NEL'!$G$7),ISNUMBER('Konstanty výpočtu NEL'!$L$10),ISNUMBER(I53),ISNUMBER(P53),ISNUMBER(G53),ISNUMBER('Konstanty výpočtu NEL'!$G$16)),'Konstanty výpočtu NEL'!$G$28*(L53*'Konstanty výpočtu NEL'!$G$7+'Konstanty výpočtu NEL'!$L$10+I53*P53/100+G53*'Konstanty výpočtu NEL'!$G$16),"")</f>
        <v/>
      </c>
      <c r="S53" s="121" t="str">
        <f>IF(AND(ISNUMBER(L53),ISNUMBER('Konstanty výpočtu NEL'!$G$7),ISNUMBER('Konstanty výpočtu NEL'!$L$10),ISNUMBER(I53),ISNUMBER('Konstanty výpočtu NEL'!$G$13),ISNUMBER(G53),ISNUMBER('Konstanty výpočtu NEL'!$G$16)),'Konstanty výpočtu NEL'!$G$28*(L53*'Konstanty výpočtu NEL'!$G$7+'Konstanty výpočtu NEL'!$L$10+I53*'Konstanty výpočtu NEL'!$G$13+G53*'Konstanty výpočtu NEL'!$G$16),"")</f>
        <v/>
      </c>
      <c r="T53" s="121" t="str">
        <f t="shared" si="6"/>
        <v/>
      </c>
      <c r="U53" s="121" t="str">
        <f t="shared" si="7"/>
        <v/>
      </c>
      <c r="V53" s="139" t="str">
        <f>IF(AND(ISNUMBER(M53),ISNUMBER(H53),ISNUMBER(I53),ISNUMBER(O53),ISNUMBER('Konstanty výpočtu NEL'!$E$10)),(15.27*M53+28.38*'Konstanty výpočtu NEL'!$E$10/10+1.12*H53+4.54*I53/10)*(100-O53)/100,"")</f>
        <v/>
      </c>
      <c r="W53" s="122" t="str">
        <f t="shared" si="10"/>
        <v/>
      </c>
      <c r="X53" s="122" t="str">
        <f t="shared" si="8"/>
        <v/>
      </c>
    </row>
    <row r="54" spans="1:24" ht="12.75" customHeight="1" x14ac:dyDescent="0.2">
      <c r="A54" s="177" t="str">
        <f>'Vstupy hybridů'!A54</f>
        <v>H17</v>
      </c>
      <c r="B54" s="69">
        <f>'Vstupy hybridů'!B54</f>
        <v>1</v>
      </c>
      <c r="C54" s="70">
        <f>'Vstupy hybridů'!C54</f>
        <v>0</v>
      </c>
      <c r="D54" s="121" t="str">
        <f t="shared" si="9"/>
        <v/>
      </c>
      <c r="E54" s="121" t="str">
        <f>IF(ISNUMBER('Vstupy hybridů'!D54),'Vstupy hybridů'!D54,"")</f>
        <v/>
      </c>
      <c r="F54" s="121" t="str">
        <f>IF(ISNUMBER('Vstupy hybridů'!E54),'Vstupy hybridů'!E54,"")</f>
        <v/>
      </c>
      <c r="G54" s="121" t="str">
        <f>IF(AND(ISNUMBER(L54),ISNUMBER(N54),ISNUMBER(I54),ISNUMBER('Konstanty výpočtu NEL'!$E$10)),1000-(L54+N54+I54+'Konstanty výpočtu NEL'!$E$10),"")</f>
        <v/>
      </c>
      <c r="H54" s="121" t="str">
        <f t="shared" si="2"/>
        <v/>
      </c>
      <c r="I54" s="121" t="str">
        <f t="shared" si="3"/>
        <v/>
      </c>
      <c r="J54" s="121" t="str">
        <f>IF('Vstupy hybridů'!G54,'Vstupy hybridů'!G54,"")</f>
        <v/>
      </c>
      <c r="K54" s="121" t="str">
        <f>IF('Vstupy hybridů'!H54,'Vstupy hybridů'!H54,"")</f>
        <v/>
      </c>
      <c r="L54" s="121" t="str">
        <f t="shared" si="4"/>
        <v/>
      </c>
      <c r="M54" s="121" t="str">
        <f>IF(ISNUMBER('Vstupy hybridů'!F54),'Vstupy hybridů'!F54,"")</f>
        <v/>
      </c>
      <c r="N54" s="121" t="str">
        <f t="shared" si="5"/>
        <v/>
      </c>
      <c r="O54" s="121" t="str">
        <f>IF(ISNUMBER('Vstupy hybridů'!I54),'Vstupy hybridů'!I54,"")</f>
        <v/>
      </c>
      <c r="P54" s="121" t="str">
        <f>IF(ISNUMBER('Vstupy hybridů'!J54),'Vstupy hybridů'!J54,"")</f>
        <v/>
      </c>
      <c r="Q54" s="121" t="str">
        <f>IF(AND(ISNUMBER(L54),ISNUMBER(N54),ISNUMBER('Konstanty výpočtu NEL'!$E$25),ISNUMBER('Konstanty výpočtu NEL'!$E$28),ISNUMBER('Konstanty výpočtu NEL'!$E$31)),L54*'Konstanty výpočtu NEL'!$E$25+(1000-N54)*'Konstanty výpočtu NEL'!$E$28+'Konstanty výpočtu NEL'!$E$31,"")</f>
        <v/>
      </c>
      <c r="R54" s="121" t="str">
        <f>IF(AND(ISNUMBER(L54),ISNUMBER('Konstanty výpočtu NEL'!$G$7),ISNUMBER('Konstanty výpočtu NEL'!$L$10),ISNUMBER(I54),ISNUMBER(P54),ISNUMBER(G54),ISNUMBER('Konstanty výpočtu NEL'!$G$16)),'Konstanty výpočtu NEL'!$G$28*(L54*'Konstanty výpočtu NEL'!$G$7+'Konstanty výpočtu NEL'!$L$10+I54*P54/100+G54*'Konstanty výpočtu NEL'!$G$16),"")</f>
        <v/>
      </c>
      <c r="S54" s="121" t="str">
        <f>IF(AND(ISNUMBER(L54),ISNUMBER('Konstanty výpočtu NEL'!$G$7),ISNUMBER('Konstanty výpočtu NEL'!$L$10),ISNUMBER(I54),ISNUMBER('Konstanty výpočtu NEL'!$G$13),ISNUMBER(G54),ISNUMBER('Konstanty výpočtu NEL'!$G$16)),'Konstanty výpočtu NEL'!$G$28*(L54*'Konstanty výpočtu NEL'!$G$7+'Konstanty výpočtu NEL'!$L$10+I54*'Konstanty výpočtu NEL'!$G$13+G54*'Konstanty výpočtu NEL'!$G$16),"")</f>
        <v/>
      </c>
      <c r="T54" s="121" t="str">
        <f t="shared" si="6"/>
        <v/>
      </c>
      <c r="U54" s="121" t="str">
        <f t="shared" si="7"/>
        <v/>
      </c>
      <c r="V54" s="139" t="str">
        <f>IF(AND(ISNUMBER(M54),ISNUMBER(H54),ISNUMBER(I54),ISNUMBER(O54),ISNUMBER('Konstanty výpočtu NEL'!$E$10)),(15.27*M54+28.38*'Konstanty výpočtu NEL'!$E$10/10+1.12*H54+4.54*I54/10)*(100-O54)/100,"")</f>
        <v/>
      </c>
      <c r="W54" s="122" t="str">
        <f t="shared" si="10"/>
        <v/>
      </c>
      <c r="X54" s="122" t="str">
        <f t="shared" si="8"/>
        <v/>
      </c>
    </row>
    <row r="55" spans="1:24" x14ac:dyDescent="0.2">
      <c r="A55" s="177"/>
      <c r="B55" s="69">
        <f>'Vstupy hybridů'!B55</f>
        <v>2</v>
      </c>
      <c r="C55" s="70">
        <f>'Vstupy hybridů'!C55</f>
        <v>0</v>
      </c>
      <c r="D55" s="121" t="str">
        <f t="shared" si="9"/>
        <v/>
      </c>
      <c r="E55" s="121" t="str">
        <f>IF(ISNUMBER('Vstupy hybridů'!D55),'Vstupy hybridů'!D55,"")</f>
        <v/>
      </c>
      <c r="F55" s="121" t="str">
        <f>IF(ISNUMBER('Vstupy hybridů'!E55),'Vstupy hybridů'!E55,"")</f>
        <v/>
      </c>
      <c r="G55" s="121" t="str">
        <f>IF(AND(ISNUMBER(L55),ISNUMBER(N55),ISNUMBER(I55),ISNUMBER('Konstanty výpočtu NEL'!$E$10)),1000-(L55+N55+I55+'Konstanty výpočtu NEL'!$E$10),"")</f>
        <v/>
      </c>
      <c r="H55" s="121" t="str">
        <f t="shared" si="2"/>
        <v/>
      </c>
      <c r="I55" s="121" t="str">
        <f t="shared" si="3"/>
        <v/>
      </c>
      <c r="J55" s="121" t="str">
        <f>IF('Vstupy hybridů'!G55,'Vstupy hybridů'!G55,"")</f>
        <v/>
      </c>
      <c r="K55" s="121" t="str">
        <f>IF('Vstupy hybridů'!H55,'Vstupy hybridů'!H55,"")</f>
        <v/>
      </c>
      <c r="L55" s="121" t="str">
        <f t="shared" si="4"/>
        <v/>
      </c>
      <c r="M55" s="121" t="str">
        <f>IF(ISNUMBER('Vstupy hybridů'!F55),'Vstupy hybridů'!F55,"")</f>
        <v/>
      </c>
      <c r="N55" s="121" t="str">
        <f t="shared" si="5"/>
        <v/>
      </c>
      <c r="O55" s="121" t="str">
        <f>IF(ISNUMBER('Vstupy hybridů'!I55),'Vstupy hybridů'!I55,"")</f>
        <v/>
      </c>
      <c r="P55" s="121" t="str">
        <f>IF(ISNUMBER('Vstupy hybridů'!J55),'Vstupy hybridů'!J55,"")</f>
        <v/>
      </c>
      <c r="Q55" s="121" t="str">
        <f>IF(AND(ISNUMBER(L55),ISNUMBER(N55),ISNUMBER('Konstanty výpočtu NEL'!$E$25),ISNUMBER('Konstanty výpočtu NEL'!$E$28),ISNUMBER('Konstanty výpočtu NEL'!$E$31)),L55*'Konstanty výpočtu NEL'!$E$25+(1000-N55)*'Konstanty výpočtu NEL'!$E$28+'Konstanty výpočtu NEL'!$E$31,"")</f>
        <v/>
      </c>
      <c r="R55" s="121" t="str">
        <f>IF(AND(ISNUMBER(L55),ISNUMBER('Konstanty výpočtu NEL'!$G$7),ISNUMBER('Konstanty výpočtu NEL'!$L$10),ISNUMBER(I55),ISNUMBER(P55),ISNUMBER(G55),ISNUMBER('Konstanty výpočtu NEL'!$G$16)),'Konstanty výpočtu NEL'!$G$28*(L55*'Konstanty výpočtu NEL'!$G$7+'Konstanty výpočtu NEL'!$L$10+I55*P55/100+G55*'Konstanty výpočtu NEL'!$G$16),"")</f>
        <v/>
      </c>
      <c r="S55" s="121" t="str">
        <f>IF(AND(ISNUMBER(L55),ISNUMBER('Konstanty výpočtu NEL'!$G$7),ISNUMBER('Konstanty výpočtu NEL'!$L$10),ISNUMBER(I55),ISNUMBER('Konstanty výpočtu NEL'!$G$13),ISNUMBER(G55),ISNUMBER('Konstanty výpočtu NEL'!$G$16)),'Konstanty výpočtu NEL'!$G$28*(L55*'Konstanty výpočtu NEL'!$G$7+'Konstanty výpočtu NEL'!$L$10+I55*'Konstanty výpočtu NEL'!$G$13+G55*'Konstanty výpočtu NEL'!$G$16),"")</f>
        <v/>
      </c>
      <c r="T55" s="121" t="str">
        <f t="shared" si="6"/>
        <v/>
      </c>
      <c r="U55" s="121" t="str">
        <f t="shared" si="7"/>
        <v/>
      </c>
      <c r="V55" s="139" t="str">
        <f>IF(AND(ISNUMBER(M55),ISNUMBER(H55),ISNUMBER(I55),ISNUMBER(O55),ISNUMBER('Konstanty výpočtu NEL'!$E$10)),(15.27*M55+28.38*'Konstanty výpočtu NEL'!$E$10/10+1.12*H55+4.54*I55/10)*(100-O55)/100,"")</f>
        <v/>
      </c>
      <c r="W55" s="122" t="str">
        <f t="shared" si="10"/>
        <v/>
      </c>
      <c r="X55" s="122" t="str">
        <f t="shared" si="8"/>
        <v/>
      </c>
    </row>
    <row r="56" spans="1:24" x14ac:dyDescent="0.2">
      <c r="A56" s="177"/>
      <c r="B56" s="69">
        <f>'Vstupy hybridů'!B56</f>
        <v>3</v>
      </c>
      <c r="C56" s="70">
        <f>'Vstupy hybridů'!C56</f>
        <v>0</v>
      </c>
      <c r="D56" s="121" t="str">
        <f t="shared" si="9"/>
        <v/>
      </c>
      <c r="E56" s="121" t="str">
        <f>IF(ISNUMBER('Vstupy hybridů'!D56),'Vstupy hybridů'!D56,"")</f>
        <v/>
      </c>
      <c r="F56" s="121" t="str">
        <f>IF(ISNUMBER('Vstupy hybridů'!E56),'Vstupy hybridů'!E56,"")</f>
        <v/>
      </c>
      <c r="G56" s="121" t="str">
        <f>IF(AND(ISNUMBER(L56),ISNUMBER(N56),ISNUMBER(I56),ISNUMBER('Konstanty výpočtu NEL'!$E$10)),1000-(L56+N56+I56+'Konstanty výpočtu NEL'!$E$10),"")</f>
        <v/>
      </c>
      <c r="H56" s="121" t="str">
        <f t="shared" si="2"/>
        <v/>
      </c>
      <c r="I56" s="121" t="str">
        <f t="shared" si="3"/>
        <v/>
      </c>
      <c r="J56" s="121" t="str">
        <f>IF('Vstupy hybridů'!G56,'Vstupy hybridů'!G56,"")</f>
        <v/>
      </c>
      <c r="K56" s="121" t="str">
        <f>IF('Vstupy hybridů'!H56,'Vstupy hybridů'!H56,"")</f>
        <v/>
      </c>
      <c r="L56" s="121" t="str">
        <f t="shared" si="4"/>
        <v/>
      </c>
      <c r="M56" s="121" t="str">
        <f>IF(ISNUMBER('Vstupy hybridů'!F56),'Vstupy hybridů'!F56,"")</f>
        <v/>
      </c>
      <c r="N56" s="121" t="str">
        <f t="shared" si="5"/>
        <v/>
      </c>
      <c r="O56" s="121" t="str">
        <f>IF(ISNUMBER('Vstupy hybridů'!I56),'Vstupy hybridů'!I56,"")</f>
        <v/>
      </c>
      <c r="P56" s="121" t="str">
        <f>IF(ISNUMBER('Vstupy hybridů'!J56),'Vstupy hybridů'!J56,"")</f>
        <v/>
      </c>
      <c r="Q56" s="121" t="str">
        <f>IF(AND(ISNUMBER(L56),ISNUMBER(N56),ISNUMBER('Konstanty výpočtu NEL'!$E$25),ISNUMBER('Konstanty výpočtu NEL'!$E$28),ISNUMBER('Konstanty výpočtu NEL'!$E$31)),L56*'Konstanty výpočtu NEL'!$E$25+(1000-N56)*'Konstanty výpočtu NEL'!$E$28+'Konstanty výpočtu NEL'!$E$31,"")</f>
        <v/>
      </c>
      <c r="R56" s="121" t="str">
        <f>IF(AND(ISNUMBER(L56),ISNUMBER('Konstanty výpočtu NEL'!$G$7),ISNUMBER('Konstanty výpočtu NEL'!$L$10),ISNUMBER(I56),ISNUMBER(P56),ISNUMBER(G56),ISNUMBER('Konstanty výpočtu NEL'!$G$16)),'Konstanty výpočtu NEL'!$G$28*(L56*'Konstanty výpočtu NEL'!$G$7+'Konstanty výpočtu NEL'!$L$10+I56*P56/100+G56*'Konstanty výpočtu NEL'!$G$16),"")</f>
        <v/>
      </c>
      <c r="S56" s="121" t="str">
        <f>IF(AND(ISNUMBER(L56),ISNUMBER('Konstanty výpočtu NEL'!$G$7),ISNUMBER('Konstanty výpočtu NEL'!$L$10),ISNUMBER(I56),ISNUMBER('Konstanty výpočtu NEL'!$G$13),ISNUMBER(G56),ISNUMBER('Konstanty výpočtu NEL'!$G$16)),'Konstanty výpočtu NEL'!$G$28*(L56*'Konstanty výpočtu NEL'!$G$7+'Konstanty výpočtu NEL'!$L$10+I56*'Konstanty výpočtu NEL'!$G$13+G56*'Konstanty výpočtu NEL'!$G$16),"")</f>
        <v/>
      </c>
      <c r="T56" s="121" t="str">
        <f t="shared" si="6"/>
        <v/>
      </c>
      <c r="U56" s="121" t="str">
        <f t="shared" si="7"/>
        <v/>
      </c>
      <c r="V56" s="139" t="str">
        <f>IF(AND(ISNUMBER(M56),ISNUMBER(H56),ISNUMBER(I56),ISNUMBER(O56),ISNUMBER('Konstanty výpočtu NEL'!$E$10)),(15.27*M56+28.38*'Konstanty výpočtu NEL'!$E$10/10+1.12*H56+4.54*I56/10)*(100-O56)/100,"")</f>
        <v/>
      </c>
      <c r="W56" s="122" t="str">
        <f t="shared" si="10"/>
        <v/>
      </c>
      <c r="X56" s="122" t="str">
        <f t="shared" si="8"/>
        <v/>
      </c>
    </row>
    <row r="57" spans="1:24" ht="12.75" customHeight="1" x14ac:dyDescent="0.2">
      <c r="A57" s="177" t="str">
        <f>'Vstupy hybridů'!A57</f>
        <v>H18</v>
      </c>
      <c r="B57" s="69">
        <f>'Vstupy hybridů'!B57</f>
        <v>1</v>
      </c>
      <c r="C57" s="70">
        <f>'Vstupy hybridů'!C57</f>
        <v>0</v>
      </c>
      <c r="D57" s="121" t="str">
        <f t="shared" si="9"/>
        <v/>
      </c>
      <c r="E57" s="121" t="str">
        <f>IF(ISNUMBER('Vstupy hybridů'!D57),'Vstupy hybridů'!D57,"")</f>
        <v/>
      </c>
      <c r="F57" s="121" t="str">
        <f>IF(ISNUMBER('Vstupy hybridů'!E57),'Vstupy hybridů'!E57,"")</f>
        <v/>
      </c>
      <c r="G57" s="121" t="str">
        <f>IF(AND(ISNUMBER(L57),ISNUMBER(N57),ISNUMBER(I57),ISNUMBER('Konstanty výpočtu NEL'!$E$10)),1000-(L57+N57+I57+'Konstanty výpočtu NEL'!$E$10),"")</f>
        <v/>
      </c>
      <c r="H57" s="121" t="str">
        <f t="shared" si="2"/>
        <v/>
      </c>
      <c r="I57" s="121" t="str">
        <f t="shared" si="3"/>
        <v/>
      </c>
      <c r="J57" s="121" t="str">
        <f>IF('Vstupy hybridů'!G57,'Vstupy hybridů'!G57,"")</f>
        <v/>
      </c>
      <c r="K57" s="121" t="str">
        <f>IF('Vstupy hybridů'!H57,'Vstupy hybridů'!H57,"")</f>
        <v/>
      </c>
      <c r="L57" s="121" t="str">
        <f t="shared" si="4"/>
        <v/>
      </c>
      <c r="M57" s="121" t="str">
        <f>IF(ISNUMBER('Vstupy hybridů'!F57),'Vstupy hybridů'!F57,"")</f>
        <v/>
      </c>
      <c r="N57" s="121" t="str">
        <f t="shared" si="5"/>
        <v/>
      </c>
      <c r="O57" s="121" t="str">
        <f>IF(ISNUMBER('Vstupy hybridů'!I57),'Vstupy hybridů'!I57,"")</f>
        <v/>
      </c>
      <c r="P57" s="121" t="str">
        <f>IF(ISNUMBER('Vstupy hybridů'!J57),'Vstupy hybridů'!J57,"")</f>
        <v/>
      </c>
      <c r="Q57" s="121" t="str">
        <f>IF(AND(ISNUMBER(L57),ISNUMBER(N57),ISNUMBER('Konstanty výpočtu NEL'!$E$25),ISNUMBER('Konstanty výpočtu NEL'!$E$28),ISNUMBER('Konstanty výpočtu NEL'!$E$31)),L57*'Konstanty výpočtu NEL'!$E$25+(1000-N57)*'Konstanty výpočtu NEL'!$E$28+'Konstanty výpočtu NEL'!$E$31,"")</f>
        <v/>
      </c>
      <c r="R57" s="121" t="str">
        <f>IF(AND(ISNUMBER(L57),ISNUMBER('Konstanty výpočtu NEL'!$G$7),ISNUMBER('Konstanty výpočtu NEL'!$L$10),ISNUMBER(I57),ISNUMBER(P57),ISNUMBER(G57),ISNUMBER('Konstanty výpočtu NEL'!$G$16)),'Konstanty výpočtu NEL'!$G$28*(L57*'Konstanty výpočtu NEL'!$G$7+'Konstanty výpočtu NEL'!$L$10+I57*P57/100+G57*'Konstanty výpočtu NEL'!$G$16),"")</f>
        <v/>
      </c>
      <c r="S57" s="121" t="str">
        <f>IF(AND(ISNUMBER(L57),ISNUMBER('Konstanty výpočtu NEL'!$G$7),ISNUMBER('Konstanty výpočtu NEL'!$L$10),ISNUMBER(I57),ISNUMBER('Konstanty výpočtu NEL'!$G$13),ISNUMBER(G57),ISNUMBER('Konstanty výpočtu NEL'!$G$16)),'Konstanty výpočtu NEL'!$G$28*(L57*'Konstanty výpočtu NEL'!$G$7+'Konstanty výpočtu NEL'!$L$10+I57*'Konstanty výpočtu NEL'!$G$13+G57*'Konstanty výpočtu NEL'!$G$16),"")</f>
        <v/>
      </c>
      <c r="T57" s="121" t="str">
        <f t="shared" si="6"/>
        <v/>
      </c>
      <c r="U57" s="121" t="str">
        <f t="shared" si="7"/>
        <v/>
      </c>
      <c r="V57" s="139" t="str">
        <f>IF(AND(ISNUMBER(M57),ISNUMBER(H57),ISNUMBER(I57),ISNUMBER(O57),ISNUMBER('Konstanty výpočtu NEL'!$E$10)),(15.27*M57+28.38*'Konstanty výpočtu NEL'!$E$10/10+1.12*H57+4.54*I57/10)*(100-O57)/100,"")</f>
        <v/>
      </c>
      <c r="W57" s="122" t="str">
        <f t="shared" si="10"/>
        <v/>
      </c>
      <c r="X57" s="122" t="str">
        <f t="shared" si="8"/>
        <v/>
      </c>
    </row>
    <row r="58" spans="1:24" x14ac:dyDescent="0.2">
      <c r="A58" s="177"/>
      <c r="B58" s="69">
        <f>'Vstupy hybridů'!B58</f>
        <v>2</v>
      </c>
      <c r="C58" s="70">
        <f>'Vstupy hybridů'!C58</f>
        <v>0</v>
      </c>
      <c r="D58" s="121" t="str">
        <f t="shared" si="9"/>
        <v/>
      </c>
      <c r="E58" s="121" t="str">
        <f>IF(ISNUMBER('Vstupy hybridů'!D58),'Vstupy hybridů'!D58,"")</f>
        <v/>
      </c>
      <c r="F58" s="121" t="str">
        <f>IF(ISNUMBER('Vstupy hybridů'!E58),'Vstupy hybridů'!E58,"")</f>
        <v/>
      </c>
      <c r="G58" s="121" t="str">
        <f>IF(AND(ISNUMBER(L58),ISNUMBER(N58),ISNUMBER(I58),ISNUMBER('Konstanty výpočtu NEL'!$E$10)),1000-(L58+N58+I58+'Konstanty výpočtu NEL'!$E$10),"")</f>
        <v/>
      </c>
      <c r="H58" s="121" t="str">
        <f t="shared" si="2"/>
        <v/>
      </c>
      <c r="I58" s="121" t="str">
        <f t="shared" si="3"/>
        <v/>
      </c>
      <c r="J58" s="121" t="str">
        <f>IF('Vstupy hybridů'!G58,'Vstupy hybridů'!G58,"")</f>
        <v/>
      </c>
      <c r="K58" s="121" t="str">
        <f>IF('Vstupy hybridů'!H58,'Vstupy hybridů'!H58,"")</f>
        <v/>
      </c>
      <c r="L58" s="121" t="str">
        <f t="shared" si="4"/>
        <v/>
      </c>
      <c r="M58" s="121" t="str">
        <f>IF(ISNUMBER('Vstupy hybridů'!F58),'Vstupy hybridů'!F58,"")</f>
        <v/>
      </c>
      <c r="N58" s="121" t="str">
        <f t="shared" si="5"/>
        <v/>
      </c>
      <c r="O58" s="121" t="str">
        <f>IF(ISNUMBER('Vstupy hybridů'!I58),'Vstupy hybridů'!I58,"")</f>
        <v/>
      </c>
      <c r="P58" s="121" t="str">
        <f>IF(ISNUMBER('Vstupy hybridů'!J58),'Vstupy hybridů'!J58,"")</f>
        <v/>
      </c>
      <c r="Q58" s="121" t="str">
        <f>IF(AND(ISNUMBER(L58),ISNUMBER(N58),ISNUMBER('Konstanty výpočtu NEL'!$E$25),ISNUMBER('Konstanty výpočtu NEL'!$E$28),ISNUMBER('Konstanty výpočtu NEL'!$E$31)),L58*'Konstanty výpočtu NEL'!$E$25+(1000-N58)*'Konstanty výpočtu NEL'!$E$28+'Konstanty výpočtu NEL'!$E$31,"")</f>
        <v/>
      </c>
      <c r="R58" s="121" t="str">
        <f>IF(AND(ISNUMBER(L58),ISNUMBER('Konstanty výpočtu NEL'!$G$7),ISNUMBER('Konstanty výpočtu NEL'!$L$10),ISNUMBER(I58),ISNUMBER(P58),ISNUMBER(G58),ISNUMBER('Konstanty výpočtu NEL'!$G$16)),'Konstanty výpočtu NEL'!$G$28*(L58*'Konstanty výpočtu NEL'!$G$7+'Konstanty výpočtu NEL'!$L$10+I58*P58/100+G58*'Konstanty výpočtu NEL'!$G$16),"")</f>
        <v/>
      </c>
      <c r="S58" s="121" t="str">
        <f>IF(AND(ISNUMBER(L58),ISNUMBER('Konstanty výpočtu NEL'!$G$7),ISNUMBER('Konstanty výpočtu NEL'!$L$10),ISNUMBER(I58),ISNUMBER('Konstanty výpočtu NEL'!$G$13),ISNUMBER(G58),ISNUMBER('Konstanty výpočtu NEL'!$G$16)),'Konstanty výpočtu NEL'!$G$28*(L58*'Konstanty výpočtu NEL'!$G$7+'Konstanty výpočtu NEL'!$L$10+I58*'Konstanty výpočtu NEL'!$G$13+G58*'Konstanty výpočtu NEL'!$G$16),"")</f>
        <v/>
      </c>
      <c r="T58" s="121" t="str">
        <f t="shared" si="6"/>
        <v/>
      </c>
      <c r="U58" s="121" t="str">
        <f t="shared" si="7"/>
        <v/>
      </c>
      <c r="V58" s="139" t="str">
        <f>IF(AND(ISNUMBER(M58),ISNUMBER(H58),ISNUMBER(I58),ISNUMBER(O58),ISNUMBER('Konstanty výpočtu NEL'!$E$10)),(15.27*M58+28.38*'Konstanty výpočtu NEL'!$E$10/10+1.12*H58+4.54*I58/10)*(100-O58)/100,"")</f>
        <v/>
      </c>
      <c r="W58" s="122" t="str">
        <f t="shared" si="10"/>
        <v/>
      </c>
      <c r="X58" s="122" t="str">
        <f t="shared" si="8"/>
        <v/>
      </c>
    </row>
    <row r="59" spans="1:24" x14ac:dyDescent="0.2">
      <c r="A59" s="177"/>
      <c r="B59" s="69">
        <f>'Vstupy hybridů'!B59</f>
        <v>3</v>
      </c>
      <c r="C59" s="70">
        <f>'Vstupy hybridů'!C59</f>
        <v>0</v>
      </c>
      <c r="D59" s="121" t="str">
        <f t="shared" si="9"/>
        <v/>
      </c>
      <c r="E59" s="121" t="str">
        <f>IF(ISNUMBER('Vstupy hybridů'!D59),'Vstupy hybridů'!D59,"")</f>
        <v/>
      </c>
      <c r="F59" s="121" t="str">
        <f>IF(ISNUMBER('Vstupy hybridů'!E59),'Vstupy hybridů'!E59,"")</f>
        <v/>
      </c>
      <c r="G59" s="121" t="str">
        <f>IF(AND(ISNUMBER(L59),ISNUMBER(N59),ISNUMBER(I59),ISNUMBER('Konstanty výpočtu NEL'!$E$10)),1000-(L59+N59+I59+'Konstanty výpočtu NEL'!$E$10),"")</f>
        <v/>
      </c>
      <c r="H59" s="121" t="str">
        <f t="shared" si="2"/>
        <v/>
      </c>
      <c r="I59" s="121" t="str">
        <f t="shared" si="3"/>
        <v/>
      </c>
      <c r="J59" s="121" t="str">
        <f>IF('Vstupy hybridů'!G59,'Vstupy hybridů'!G59,"")</f>
        <v/>
      </c>
      <c r="K59" s="121" t="str">
        <f>IF('Vstupy hybridů'!H59,'Vstupy hybridů'!H59,"")</f>
        <v/>
      </c>
      <c r="L59" s="121" t="str">
        <f t="shared" si="4"/>
        <v/>
      </c>
      <c r="M59" s="121" t="str">
        <f>IF(ISNUMBER('Vstupy hybridů'!F59),'Vstupy hybridů'!F59,"")</f>
        <v/>
      </c>
      <c r="N59" s="121" t="str">
        <f t="shared" si="5"/>
        <v/>
      </c>
      <c r="O59" s="121" t="str">
        <f>IF(ISNUMBER('Vstupy hybridů'!I59),'Vstupy hybridů'!I59,"")</f>
        <v/>
      </c>
      <c r="P59" s="121" t="str">
        <f>IF(ISNUMBER('Vstupy hybridů'!J59),'Vstupy hybridů'!J59,"")</f>
        <v/>
      </c>
      <c r="Q59" s="121" t="str">
        <f>IF(AND(ISNUMBER(L59),ISNUMBER(N59),ISNUMBER('Konstanty výpočtu NEL'!$E$25),ISNUMBER('Konstanty výpočtu NEL'!$E$28),ISNUMBER('Konstanty výpočtu NEL'!$E$31)),L59*'Konstanty výpočtu NEL'!$E$25+(1000-N59)*'Konstanty výpočtu NEL'!$E$28+'Konstanty výpočtu NEL'!$E$31,"")</f>
        <v/>
      </c>
      <c r="R59" s="121" t="str">
        <f>IF(AND(ISNUMBER(L59),ISNUMBER('Konstanty výpočtu NEL'!$G$7),ISNUMBER('Konstanty výpočtu NEL'!$L$10),ISNUMBER(I59),ISNUMBER(P59),ISNUMBER(G59),ISNUMBER('Konstanty výpočtu NEL'!$G$16)),'Konstanty výpočtu NEL'!$G$28*(L59*'Konstanty výpočtu NEL'!$G$7+'Konstanty výpočtu NEL'!$L$10+I59*P59/100+G59*'Konstanty výpočtu NEL'!$G$16),"")</f>
        <v/>
      </c>
      <c r="S59" s="121" t="str">
        <f>IF(AND(ISNUMBER(L59),ISNUMBER('Konstanty výpočtu NEL'!$G$7),ISNUMBER('Konstanty výpočtu NEL'!$L$10),ISNUMBER(I59),ISNUMBER('Konstanty výpočtu NEL'!$G$13),ISNUMBER(G59),ISNUMBER('Konstanty výpočtu NEL'!$G$16)),'Konstanty výpočtu NEL'!$G$28*(L59*'Konstanty výpočtu NEL'!$G$7+'Konstanty výpočtu NEL'!$L$10+I59*'Konstanty výpočtu NEL'!$G$13+G59*'Konstanty výpočtu NEL'!$G$16),"")</f>
        <v/>
      </c>
      <c r="T59" s="121" t="str">
        <f t="shared" si="6"/>
        <v/>
      </c>
      <c r="U59" s="121" t="str">
        <f t="shared" si="7"/>
        <v/>
      </c>
      <c r="V59" s="139" t="str">
        <f>IF(AND(ISNUMBER(M59),ISNUMBER(H59),ISNUMBER(I59),ISNUMBER(O59),ISNUMBER('Konstanty výpočtu NEL'!$E$10)),(15.27*M59+28.38*'Konstanty výpočtu NEL'!$E$10/10+1.12*H59+4.54*I59/10)*(100-O59)/100,"")</f>
        <v/>
      </c>
      <c r="W59" s="122" t="str">
        <f t="shared" si="10"/>
        <v/>
      </c>
      <c r="X59" s="122" t="str">
        <f t="shared" si="8"/>
        <v/>
      </c>
    </row>
    <row r="60" spans="1:24" ht="12.75" customHeight="1" x14ac:dyDescent="0.2">
      <c r="A60" s="177" t="str">
        <f>'Vstupy hybridů'!A60</f>
        <v>H19</v>
      </c>
      <c r="B60" s="69">
        <f>'Vstupy hybridů'!B60</f>
        <v>1</v>
      </c>
      <c r="C60" s="70">
        <f>'Vstupy hybridů'!C60</f>
        <v>0</v>
      </c>
      <c r="D60" s="121" t="str">
        <f t="shared" si="9"/>
        <v/>
      </c>
      <c r="E60" s="121" t="str">
        <f>IF(ISNUMBER('Vstupy hybridů'!D60),'Vstupy hybridů'!D60,"")</f>
        <v/>
      </c>
      <c r="F60" s="121" t="str">
        <f>IF(ISNUMBER('Vstupy hybridů'!E60),'Vstupy hybridů'!E60,"")</f>
        <v/>
      </c>
      <c r="G60" s="121" t="str">
        <f>IF(AND(ISNUMBER(L60),ISNUMBER(N60),ISNUMBER(I60),ISNUMBER('Konstanty výpočtu NEL'!$E$10)),1000-(L60+N60+I60+'Konstanty výpočtu NEL'!$E$10),"")</f>
        <v/>
      </c>
      <c r="H60" s="121" t="str">
        <f t="shared" si="2"/>
        <v/>
      </c>
      <c r="I60" s="121" t="str">
        <f t="shared" si="3"/>
        <v/>
      </c>
      <c r="J60" s="121" t="str">
        <f>IF('Vstupy hybridů'!G60,'Vstupy hybridů'!G60,"")</f>
        <v/>
      </c>
      <c r="K60" s="121" t="str">
        <f>IF('Vstupy hybridů'!H60,'Vstupy hybridů'!H60,"")</f>
        <v/>
      </c>
      <c r="L60" s="121" t="str">
        <f t="shared" si="4"/>
        <v/>
      </c>
      <c r="M60" s="121" t="str">
        <f>IF(ISNUMBER('Vstupy hybridů'!F60),'Vstupy hybridů'!F60,"")</f>
        <v/>
      </c>
      <c r="N60" s="121" t="str">
        <f t="shared" si="5"/>
        <v/>
      </c>
      <c r="O60" s="121" t="str">
        <f>IF(ISNUMBER('Vstupy hybridů'!I60),'Vstupy hybridů'!I60,"")</f>
        <v/>
      </c>
      <c r="P60" s="121" t="str">
        <f>IF(ISNUMBER('Vstupy hybridů'!J60),'Vstupy hybridů'!J60,"")</f>
        <v/>
      </c>
      <c r="Q60" s="121" t="str">
        <f>IF(AND(ISNUMBER(L60),ISNUMBER(N60),ISNUMBER('Konstanty výpočtu NEL'!$E$25),ISNUMBER('Konstanty výpočtu NEL'!$E$28),ISNUMBER('Konstanty výpočtu NEL'!$E$31)),L60*'Konstanty výpočtu NEL'!$E$25+(1000-N60)*'Konstanty výpočtu NEL'!$E$28+'Konstanty výpočtu NEL'!$E$31,"")</f>
        <v/>
      </c>
      <c r="R60" s="121" t="str">
        <f>IF(AND(ISNUMBER(L60),ISNUMBER('Konstanty výpočtu NEL'!$G$7),ISNUMBER('Konstanty výpočtu NEL'!$L$10),ISNUMBER(I60),ISNUMBER(P60),ISNUMBER(G60),ISNUMBER('Konstanty výpočtu NEL'!$G$16)),'Konstanty výpočtu NEL'!$G$28*(L60*'Konstanty výpočtu NEL'!$G$7+'Konstanty výpočtu NEL'!$L$10+I60*P60/100+G60*'Konstanty výpočtu NEL'!$G$16),"")</f>
        <v/>
      </c>
      <c r="S60" s="121" t="str">
        <f>IF(AND(ISNUMBER(L60),ISNUMBER('Konstanty výpočtu NEL'!$G$7),ISNUMBER('Konstanty výpočtu NEL'!$L$10),ISNUMBER(I60),ISNUMBER('Konstanty výpočtu NEL'!$G$13),ISNUMBER(G60),ISNUMBER('Konstanty výpočtu NEL'!$G$16)),'Konstanty výpočtu NEL'!$G$28*(L60*'Konstanty výpočtu NEL'!$G$7+'Konstanty výpočtu NEL'!$L$10+I60*'Konstanty výpočtu NEL'!$G$13+G60*'Konstanty výpočtu NEL'!$G$16),"")</f>
        <v/>
      </c>
      <c r="T60" s="121" t="str">
        <f t="shared" si="6"/>
        <v/>
      </c>
      <c r="U60" s="121" t="str">
        <f t="shared" si="7"/>
        <v/>
      </c>
      <c r="V60" s="139" t="str">
        <f>IF(AND(ISNUMBER(M60),ISNUMBER(H60),ISNUMBER(I60),ISNUMBER(O60),ISNUMBER('Konstanty výpočtu NEL'!$E$10)),(15.27*M60+28.38*'Konstanty výpočtu NEL'!$E$10/10+1.12*H60+4.54*I60/10)*(100-O60)/100,"")</f>
        <v/>
      </c>
      <c r="W60" s="122" t="str">
        <f t="shared" si="10"/>
        <v/>
      </c>
      <c r="X60" s="122" t="str">
        <f t="shared" si="8"/>
        <v/>
      </c>
    </row>
    <row r="61" spans="1:24" x14ac:dyDescent="0.2">
      <c r="A61" s="177"/>
      <c r="B61" s="69">
        <f>'Vstupy hybridů'!B61</f>
        <v>2</v>
      </c>
      <c r="C61" s="70">
        <f>'Vstupy hybridů'!C61</f>
        <v>0</v>
      </c>
      <c r="D61" s="121" t="str">
        <f t="shared" si="9"/>
        <v/>
      </c>
      <c r="E61" s="121" t="str">
        <f>IF(ISNUMBER('Vstupy hybridů'!D61),'Vstupy hybridů'!D61,"")</f>
        <v/>
      </c>
      <c r="F61" s="121" t="str">
        <f>IF(ISNUMBER('Vstupy hybridů'!E61),'Vstupy hybridů'!E61,"")</f>
        <v/>
      </c>
      <c r="G61" s="121" t="str">
        <f>IF(AND(ISNUMBER(L61),ISNUMBER(N61),ISNUMBER(I61),ISNUMBER('Konstanty výpočtu NEL'!$E$10)),1000-(L61+N61+I61+'Konstanty výpočtu NEL'!$E$10),"")</f>
        <v/>
      </c>
      <c r="H61" s="121" t="str">
        <f t="shared" si="2"/>
        <v/>
      </c>
      <c r="I61" s="121" t="str">
        <f t="shared" si="3"/>
        <v/>
      </c>
      <c r="J61" s="121" t="str">
        <f>IF('Vstupy hybridů'!G61,'Vstupy hybridů'!G61,"")</f>
        <v/>
      </c>
      <c r="K61" s="121" t="str">
        <f>IF('Vstupy hybridů'!H61,'Vstupy hybridů'!H61,"")</f>
        <v/>
      </c>
      <c r="L61" s="121" t="str">
        <f t="shared" si="4"/>
        <v/>
      </c>
      <c r="M61" s="121" t="str">
        <f>IF(ISNUMBER('Vstupy hybridů'!F61),'Vstupy hybridů'!F61,"")</f>
        <v/>
      </c>
      <c r="N61" s="121" t="str">
        <f t="shared" si="5"/>
        <v/>
      </c>
      <c r="O61" s="121" t="str">
        <f>IF(ISNUMBER('Vstupy hybridů'!I61),'Vstupy hybridů'!I61,"")</f>
        <v/>
      </c>
      <c r="P61" s="121" t="str">
        <f>IF(ISNUMBER('Vstupy hybridů'!J61),'Vstupy hybridů'!J61,"")</f>
        <v/>
      </c>
      <c r="Q61" s="121" t="str">
        <f>IF(AND(ISNUMBER(L61),ISNUMBER(N61),ISNUMBER('Konstanty výpočtu NEL'!$E$25),ISNUMBER('Konstanty výpočtu NEL'!$E$28),ISNUMBER('Konstanty výpočtu NEL'!$E$31)),L61*'Konstanty výpočtu NEL'!$E$25+(1000-N61)*'Konstanty výpočtu NEL'!$E$28+'Konstanty výpočtu NEL'!$E$31,"")</f>
        <v/>
      </c>
      <c r="R61" s="121" t="str">
        <f>IF(AND(ISNUMBER(L61),ISNUMBER('Konstanty výpočtu NEL'!$G$7),ISNUMBER('Konstanty výpočtu NEL'!$L$10),ISNUMBER(I61),ISNUMBER(P61),ISNUMBER(G61),ISNUMBER('Konstanty výpočtu NEL'!$G$16)),'Konstanty výpočtu NEL'!$G$28*(L61*'Konstanty výpočtu NEL'!$G$7+'Konstanty výpočtu NEL'!$L$10+I61*P61/100+G61*'Konstanty výpočtu NEL'!$G$16),"")</f>
        <v/>
      </c>
      <c r="S61" s="121" t="str">
        <f>IF(AND(ISNUMBER(L61),ISNUMBER('Konstanty výpočtu NEL'!$G$7),ISNUMBER('Konstanty výpočtu NEL'!$L$10),ISNUMBER(I61),ISNUMBER('Konstanty výpočtu NEL'!$G$13),ISNUMBER(G61),ISNUMBER('Konstanty výpočtu NEL'!$G$16)),'Konstanty výpočtu NEL'!$G$28*(L61*'Konstanty výpočtu NEL'!$G$7+'Konstanty výpočtu NEL'!$L$10+I61*'Konstanty výpočtu NEL'!$G$13+G61*'Konstanty výpočtu NEL'!$G$16),"")</f>
        <v/>
      </c>
      <c r="T61" s="121" t="str">
        <f t="shared" si="6"/>
        <v/>
      </c>
      <c r="U61" s="121" t="str">
        <f t="shared" si="7"/>
        <v/>
      </c>
      <c r="V61" s="139" t="str">
        <f>IF(AND(ISNUMBER(M61),ISNUMBER(H61),ISNUMBER(I61),ISNUMBER(O61),ISNUMBER('Konstanty výpočtu NEL'!$E$10)),(15.27*M61+28.38*'Konstanty výpočtu NEL'!$E$10/10+1.12*H61+4.54*I61/10)*(100-O61)/100,"")</f>
        <v/>
      </c>
      <c r="W61" s="122" t="str">
        <f t="shared" si="10"/>
        <v/>
      </c>
      <c r="X61" s="122" t="str">
        <f t="shared" si="8"/>
        <v/>
      </c>
    </row>
    <row r="62" spans="1:24" x14ac:dyDescent="0.2">
      <c r="A62" s="177"/>
      <c r="B62" s="69">
        <f>'Vstupy hybridů'!B62</f>
        <v>3</v>
      </c>
      <c r="C62" s="70">
        <f>'Vstupy hybridů'!C62</f>
        <v>0</v>
      </c>
      <c r="D62" s="121" t="str">
        <f t="shared" si="9"/>
        <v/>
      </c>
      <c r="E62" s="121" t="str">
        <f>IF(ISNUMBER('Vstupy hybridů'!D62),'Vstupy hybridů'!D62,"")</f>
        <v/>
      </c>
      <c r="F62" s="121" t="str">
        <f>IF(ISNUMBER('Vstupy hybridů'!E62),'Vstupy hybridů'!E62,"")</f>
        <v/>
      </c>
      <c r="G62" s="121" t="str">
        <f>IF(AND(ISNUMBER(L62),ISNUMBER(N62),ISNUMBER(I62),ISNUMBER('Konstanty výpočtu NEL'!$E$10)),1000-(L62+N62+I62+'Konstanty výpočtu NEL'!$E$10),"")</f>
        <v/>
      </c>
      <c r="H62" s="121" t="str">
        <f t="shared" si="2"/>
        <v/>
      </c>
      <c r="I62" s="121" t="str">
        <f t="shared" si="3"/>
        <v/>
      </c>
      <c r="J62" s="121" t="str">
        <f>IF('Vstupy hybridů'!G62,'Vstupy hybridů'!G62,"")</f>
        <v/>
      </c>
      <c r="K62" s="121" t="str">
        <f>IF('Vstupy hybridů'!H62,'Vstupy hybridů'!H62,"")</f>
        <v/>
      </c>
      <c r="L62" s="121" t="str">
        <f t="shared" si="4"/>
        <v/>
      </c>
      <c r="M62" s="121" t="str">
        <f>IF(ISNUMBER('Vstupy hybridů'!F62),'Vstupy hybridů'!F62,"")</f>
        <v/>
      </c>
      <c r="N62" s="121" t="str">
        <f t="shared" si="5"/>
        <v/>
      </c>
      <c r="O62" s="121" t="str">
        <f>IF(ISNUMBER('Vstupy hybridů'!I62),'Vstupy hybridů'!I62,"")</f>
        <v/>
      </c>
      <c r="P62" s="121" t="str">
        <f>IF(ISNUMBER('Vstupy hybridů'!J62),'Vstupy hybridů'!J62,"")</f>
        <v/>
      </c>
      <c r="Q62" s="121" t="str">
        <f>IF(AND(ISNUMBER(L62),ISNUMBER(N62),ISNUMBER('Konstanty výpočtu NEL'!$E$25),ISNUMBER('Konstanty výpočtu NEL'!$E$28),ISNUMBER('Konstanty výpočtu NEL'!$E$31)),L62*'Konstanty výpočtu NEL'!$E$25+(1000-N62)*'Konstanty výpočtu NEL'!$E$28+'Konstanty výpočtu NEL'!$E$31,"")</f>
        <v/>
      </c>
      <c r="R62" s="121" t="str">
        <f>IF(AND(ISNUMBER(L62),ISNUMBER('Konstanty výpočtu NEL'!$G$7),ISNUMBER('Konstanty výpočtu NEL'!$L$10),ISNUMBER(I62),ISNUMBER(P62),ISNUMBER(G62),ISNUMBER('Konstanty výpočtu NEL'!$G$16)),'Konstanty výpočtu NEL'!$G$28*(L62*'Konstanty výpočtu NEL'!$G$7+'Konstanty výpočtu NEL'!$L$10+I62*P62/100+G62*'Konstanty výpočtu NEL'!$G$16),"")</f>
        <v/>
      </c>
      <c r="S62" s="121" t="str">
        <f>IF(AND(ISNUMBER(L62),ISNUMBER('Konstanty výpočtu NEL'!$G$7),ISNUMBER('Konstanty výpočtu NEL'!$L$10),ISNUMBER(I62),ISNUMBER('Konstanty výpočtu NEL'!$G$13),ISNUMBER(G62),ISNUMBER('Konstanty výpočtu NEL'!$G$16)),'Konstanty výpočtu NEL'!$G$28*(L62*'Konstanty výpočtu NEL'!$G$7+'Konstanty výpočtu NEL'!$L$10+I62*'Konstanty výpočtu NEL'!$G$13+G62*'Konstanty výpočtu NEL'!$G$16),"")</f>
        <v/>
      </c>
      <c r="T62" s="121" t="str">
        <f t="shared" si="6"/>
        <v/>
      </c>
      <c r="U62" s="121" t="str">
        <f t="shared" si="7"/>
        <v/>
      </c>
      <c r="V62" s="139" t="str">
        <f>IF(AND(ISNUMBER(M62),ISNUMBER(H62),ISNUMBER(I62),ISNUMBER(O62),ISNUMBER('Konstanty výpočtu NEL'!$E$10)),(15.27*M62+28.38*'Konstanty výpočtu NEL'!$E$10/10+1.12*H62+4.54*I62/10)*(100-O62)/100,"")</f>
        <v/>
      </c>
      <c r="W62" s="122" t="str">
        <f t="shared" si="10"/>
        <v/>
      </c>
      <c r="X62" s="122" t="str">
        <f t="shared" si="8"/>
        <v/>
      </c>
    </row>
    <row r="63" spans="1:24" ht="12.75" customHeight="1" x14ac:dyDescent="0.2">
      <c r="A63" s="177" t="str">
        <f>'Vstupy hybridů'!A63</f>
        <v>H20</v>
      </c>
      <c r="B63" s="69">
        <f>'Vstupy hybridů'!B63</f>
        <v>1</v>
      </c>
      <c r="C63" s="70">
        <f>'Vstupy hybridů'!C63</f>
        <v>0</v>
      </c>
      <c r="D63" s="121" t="str">
        <f t="shared" si="9"/>
        <v/>
      </c>
      <c r="E63" s="121" t="str">
        <f>IF(ISNUMBER('Vstupy hybridů'!D63),'Vstupy hybridů'!D63,"")</f>
        <v/>
      </c>
      <c r="F63" s="121" t="str">
        <f>IF(ISNUMBER('Vstupy hybridů'!E63),'Vstupy hybridů'!E63,"")</f>
        <v/>
      </c>
      <c r="G63" s="121" t="str">
        <f>IF(AND(ISNUMBER(L63),ISNUMBER(N63),ISNUMBER(I63),ISNUMBER('Konstanty výpočtu NEL'!$E$10)),1000-(L63+N63+I63+'Konstanty výpočtu NEL'!$E$10),"")</f>
        <v/>
      </c>
      <c r="H63" s="121" t="str">
        <f t="shared" si="2"/>
        <v/>
      </c>
      <c r="I63" s="121" t="str">
        <f t="shared" si="3"/>
        <v/>
      </c>
      <c r="J63" s="121" t="str">
        <f>IF('Vstupy hybridů'!G63,'Vstupy hybridů'!G63,"")</f>
        <v/>
      </c>
      <c r="K63" s="121" t="str">
        <f>IF('Vstupy hybridů'!H63,'Vstupy hybridů'!H63,"")</f>
        <v/>
      </c>
      <c r="L63" s="121" t="str">
        <f t="shared" si="4"/>
        <v/>
      </c>
      <c r="M63" s="121" t="str">
        <f>IF(ISNUMBER('Vstupy hybridů'!F63),'Vstupy hybridů'!F63,"")</f>
        <v/>
      </c>
      <c r="N63" s="121" t="str">
        <f t="shared" si="5"/>
        <v/>
      </c>
      <c r="O63" s="121" t="str">
        <f>IF(ISNUMBER('Vstupy hybridů'!I63),'Vstupy hybridů'!I63,"")</f>
        <v/>
      </c>
      <c r="P63" s="121" t="str">
        <f>IF(ISNUMBER('Vstupy hybridů'!J63),'Vstupy hybridů'!J63,"")</f>
        <v/>
      </c>
      <c r="Q63" s="121" t="str">
        <f>IF(AND(ISNUMBER(L63),ISNUMBER(N63),ISNUMBER('Konstanty výpočtu NEL'!$E$25),ISNUMBER('Konstanty výpočtu NEL'!$E$28),ISNUMBER('Konstanty výpočtu NEL'!$E$31)),L63*'Konstanty výpočtu NEL'!$E$25+(1000-N63)*'Konstanty výpočtu NEL'!$E$28+'Konstanty výpočtu NEL'!$E$31,"")</f>
        <v/>
      </c>
      <c r="R63" s="121" t="str">
        <f>IF(AND(ISNUMBER(L63),ISNUMBER('Konstanty výpočtu NEL'!$G$7),ISNUMBER('Konstanty výpočtu NEL'!$L$10),ISNUMBER(I63),ISNUMBER(P63),ISNUMBER(G63),ISNUMBER('Konstanty výpočtu NEL'!$G$16)),'Konstanty výpočtu NEL'!$G$28*(L63*'Konstanty výpočtu NEL'!$G$7+'Konstanty výpočtu NEL'!$L$10+I63*P63/100+G63*'Konstanty výpočtu NEL'!$G$16),"")</f>
        <v/>
      </c>
      <c r="S63" s="121" t="str">
        <f>IF(AND(ISNUMBER(L63),ISNUMBER('Konstanty výpočtu NEL'!$G$7),ISNUMBER('Konstanty výpočtu NEL'!$L$10),ISNUMBER(I63),ISNUMBER('Konstanty výpočtu NEL'!$G$13),ISNUMBER(G63),ISNUMBER('Konstanty výpočtu NEL'!$G$16)),'Konstanty výpočtu NEL'!$G$28*(L63*'Konstanty výpočtu NEL'!$G$7+'Konstanty výpočtu NEL'!$L$10+I63*'Konstanty výpočtu NEL'!$G$13+G63*'Konstanty výpočtu NEL'!$G$16),"")</f>
        <v/>
      </c>
      <c r="T63" s="121" t="str">
        <f t="shared" si="6"/>
        <v/>
      </c>
      <c r="U63" s="121" t="str">
        <f t="shared" si="7"/>
        <v/>
      </c>
      <c r="V63" s="139" t="str">
        <f>IF(AND(ISNUMBER(M63),ISNUMBER(H63),ISNUMBER(I63),ISNUMBER(O63),ISNUMBER('Konstanty výpočtu NEL'!$E$10)),(15.27*M63+28.38*'Konstanty výpočtu NEL'!$E$10/10+1.12*H63+4.54*I63/10)*(100-O63)/100,"")</f>
        <v/>
      </c>
      <c r="W63" s="122" t="str">
        <f t="shared" si="10"/>
        <v/>
      </c>
      <c r="X63" s="122" t="str">
        <f t="shared" si="8"/>
        <v/>
      </c>
    </row>
    <row r="64" spans="1:24" x14ac:dyDescent="0.2">
      <c r="A64" s="177"/>
      <c r="B64" s="69">
        <f>'Vstupy hybridů'!B64</f>
        <v>2</v>
      </c>
      <c r="C64" s="70">
        <f>'Vstupy hybridů'!C64</f>
        <v>0</v>
      </c>
      <c r="D64" s="121" t="str">
        <f t="shared" si="9"/>
        <v/>
      </c>
      <c r="E64" s="121" t="str">
        <f>IF(ISNUMBER('Vstupy hybridů'!D64),'Vstupy hybridů'!D64,"")</f>
        <v/>
      </c>
      <c r="F64" s="121" t="str">
        <f>IF(ISNUMBER('Vstupy hybridů'!E64),'Vstupy hybridů'!E64,"")</f>
        <v/>
      </c>
      <c r="G64" s="121" t="str">
        <f>IF(AND(ISNUMBER(L64),ISNUMBER(N64),ISNUMBER(I64),ISNUMBER('Konstanty výpočtu NEL'!$E$10)),1000-(L64+N64+I64+'Konstanty výpočtu NEL'!$E$10),"")</f>
        <v/>
      </c>
      <c r="H64" s="121" t="str">
        <f t="shared" si="2"/>
        <v/>
      </c>
      <c r="I64" s="121" t="str">
        <f t="shared" si="3"/>
        <v/>
      </c>
      <c r="J64" s="121" t="str">
        <f>IF('Vstupy hybridů'!G64,'Vstupy hybridů'!G64,"")</f>
        <v/>
      </c>
      <c r="K64" s="121" t="str">
        <f>IF('Vstupy hybridů'!H64,'Vstupy hybridů'!H64,"")</f>
        <v/>
      </c>
      <c r="L64" s="121" t="str">
        <f t="shared" si="4"/>
        <v/>
      </c>
      <c r="M64" s="121" t="str">
        <f>IF(ISNUMBER('Vstupy hybridů'!F64),'Vstupy hybridů'!F64,"")</f>
        <v/>
      </c>
      <c r="N64" s="121" t="str">
        <f t="shared" si="5"/>
        <v/>
      </c>
      <c r="O64" s="121" t="str">
        <f>IF(ISNUMBER('Vstupy hybridů'!I64),'Vstupy hybridů'!I64,"")</f>
        <v/>
      </c>
      <c r="P64" s="121" t="str">
        <f>IF(ISNUMBER('Vstupy hybridů'!J64),'Vstupy hybridů'!J64,"")</f>
        <v/>
      </c>
      <c r="Q64" s="121" t="str">
        <f>IF(AND(ISNUMBER(L64),ISNUMBER(N64),ISNUMBER('Konstanty výpočtu NEL'!$E$25),ISNUMBER('Konstanty výpočtu NEL'!$E$28),ISNUMBER('Konstanty výpočtu NEL'!$E$31)),L64*'Konstanty výpočtu NEL'!$E$25+(1000-N64)*'Konstanty výpočtu NEL'!$E$28+'Konstanty výpočtu NEL'!$E$31,"")</f>
        <v/>
      </c>
      <c r="R64" s="121" t="str">
        <f>IF(AND(ISNUMBER(L64),ISNUMBER('Konstanty výpočtu NEL'!$G$7),ISNUMBER('Konstanty výpočtu NEL'!$L$10),ISNUMBER(I64),ISNUMBER(P64),ISNUMBER(G64),ISNUMBER('Konstanty výpočtu NEL'!$G$16)),'Konstanty výpočtu NEL'!$G$28*(L64*'Konstanty výpočtu NEL'!$G$7+'Konstanty výpočtu NEL'!$L$10+I64*P64/100+G64*'Konstanty výpočtu NEL'!$G$16),"")</f>
        <v/>
      </c>
      <c r="S64" s="121" t="str">
        <f>IF(AND(ISNUMBER(L64),ISNUMBER('Konstanty výpočtu NEL'!$G$7),ISNUMBER('Konstanty výpočtu NEL'!$L$10),ISNUMBER(I64),ISNUMBER('Konstanty výpočtu NEL'!$G$13),ISNUMBER(G64),ISNUMBER('Konstanty výpočtu NEL'!$G$16)),'Konstanty výpočtu NEL'!$G$28*(L64*'Konstanty výpočtu NEL'!$G$7+'Konstanty výpočtu NEL'!$L$10+I64*'Konstanty výpočtu NEL'!$G$13+G64*'Konstanty výpočtu NEL'!$G$16),"")</f>
        <v/>
      </c>
      <c r="T64" s="121" t="str">
        <f t="shared" si="6"/>
        <v/>
      </c>
      <c r="U64" s="121" t="str">
        <f t="shared" si="7"/>
        <v/>
      </c>
      <c r="V64" s="139" t="str">
        <f>IF(AND(ISNUMBER(M64),ISNUMBER(H64),ISNUMBER(I64),ISNUMBER(O64),ISNUMBER('Konstanty výpočtu NEL'!$E$10)),(15.27*M64+28.38*'Konstanty výpočtu NEL'!$E$10/10+1.12*H64+4.54*I64/10)*(100-O64)/100,"")</f>
        <v/>
      </c>
      <c r="W64" s="122" t="str">
        <f t="shared" si="10"/>
        <v/>
      </c>
      <c r="X64" s="122" t="str">
        <f t="shared" si="8"/>
        <v/>
      </c>
    </row>
    <row r="65" spans="1:24" x14ac:dyDescent="0.2">
      <c r="A65" s="177"/>
      <c r="B65" s="69">
        <f>'Vstupy hybridů'!B65</f>
        <v>3</v>
      </c>
      <c r="C65" s="70">
        <f>'Vstupy hybridů'!C65</f>
        <v>0</v>
      </c>
      <c r="D65" s="121" t="str">
        <f t="shared" si="9"/>
        <v/>
      </c>
      <c r="E65" s="121" t="str">
        <f>IF(ISNUMBER('Vstupy hybridů'!D65),'Vstupy hybridů'!D65,"")</f>
        <v/>
      </c>
      <c r="F65" s="121" t="str">
        <f>IF(ISNUMBER('Vstupy hybridů'!E65),'Vstupy hybridů'!E65,"")</f>
        <v/>
      </c>
      <c r="G65" s="121" t="str">
        <f>IF(AND(ISNUMBER(L65),ISNUMBER(N65),ISNUMBER(I65),ISNUMBER('Konstanty výpočtu NEL'!$E$10)),1000-(L65+N65+I65+'Konstanty výpočtu NEL'!$E$10),"")</f>
        <v/>
      </c>
      <c r="H65" s="121" t="str">
        <f t="shared" si="2"/>
        <v/>
      </c>
      <c r="I65" s="121" t="str">
        <f t="shared" si="3"/>
        <v/>
      </c>
      <c r="J65" s="121" t="str">
        <f>IF('Vstupy hybridů'!G65,'Vstupy hybridů'!G65,"")</f>
        <v/>
      </c>
      <c r="K65" s="121" t="str">
        <f>IF('Vstupy hybridů'!H65,'Vstupy hybridů'!H65,"")</f>
        <v/>
      </c>
      <c r="L65" s="121" t="str">
        <f t="shared" si="4"/>
        <v/>
      </c>
      <c r="M65" s="121" t="str">
        <f>IF(ISNUMBER('Vstupy hybridů'!F65),'Vstupy hybridů'!F65,"")</f>
        <v/>
      </c>
      <c r="N65" s="121" t="str">
        <f t="shared" si="5"/>
        <v/>
      </c>
      <c r="O65" s="121" t="str">
        <f>IF(ISNUMBER('Vstupy hybridů'!I65),'Vstupy hybridů'!I65,"")</f>
        <v/>
      </c>
      <c r="P65" s="121" t="str">
        <f>IF(ISNUMBER('Vstupy hybridů'!J65),'Vstupy hybridů'!J65,"")</f>
        <v/>
      </c>
      <c r="Q65" s="121" t="str">
        <f>IF(AND(ISNUMBER(L65),ISNUMBER(N65),ISNUMBER('Konstanty výpočtu NEL'!$E$25),ISNUMBER('Konstanty výpočtu NEL'!$E$28),ISNUMBER('Konstanty výpočtu NEL'!$E$31)),L65*'Konstanty výpočtu NEL'!$E$25+(1000-N65)*'Konstanty výpočtu NEL'!$E$28+'Konstanty výpočtu NEL'!$E$31,"")</f>
        <v/>
      </c>
      <c r="R65" s="121" t="str">
        <f>IF(AND(ISNUMBER(L65),ISNUMBER('Konstanty výpočtu NEL'!$G$7),ISNUMBER('Konstanty výpočtu NEL'!$L$10),ISNUMBER(I65),ISNUMBER(P65),ISNUMBER(G65),ISNUMBER('Konstanty výpočtu NEL'!$G$16)),'Konstanty výpočtu NEL'!$G$28*(L65*'Konstanty výpočtu NEL'!$G$7+'Konstanty výpočtu NEL'!$L$10+I65*P65/100+G65*'Konstanty výpočtu NEL'!$G$16),"")</f>
        <v/>
      </c>
      <c r="S65" s="121" t="str">
        <f>IF(AND(ISNUMBER(L65),ISNUMBER('Konstanty výpočtu NEL'!$G$7),ISNUMBER('Konstanty výpočtu NEL'!$L$10),ISNUMBER(I65),ISNUMBER('Konstanty výpočtu NEL'!$G$13),ISNUMBER(G65),ISNUMBER('Konstanty výpočtu NEL'!$G$16)),'Konstanty výpočtu NEL'!$G$28*(L65*'Konstanty výpočtu NEL'!$G$7+'Konstanty výpočtu NEL'!$L$10+I65*'Konstanty výpočtu NEL'!$G$13+G65*'Konstanty výpočtu NEL'!$G$16),"")</f>
        <v/>
      </c>
      <c r="T65" s="121" t="str">
        <f t="shared" si="6"/>
        <v/>
      </c>
      <c r="U65" s="121" t="str">
        <f t="shared" si="7"/>
        <v/>
      </c>
      <c r="V65" s="139" t="str">
        <f>IF(AND(ISNUMBER(M65),ISNUMBER(H65),ISNUMBER(I65),ISNUMBER(O65),ISNUMBER('Konstanty výpočtu NEL'!$E$10)),(15.27*M65+28.38*'Konstanty výpočtu NEL'!$E$10/10+1.12*H65+4.54*I65/10)*(100-O65)/100,"")</f>
        <v/>
      </c>
      <c r="W65" s="122" t="str">
        <f t="shared" si="10"/>
        <v/>
      </c>
      <c r="X65" s="122" t="str">
        <f t="shared" si="8"/>
        <v/>
      </c>
    </row>
    <row r="66" spans="1:24" x14ac:dyDescent="0.2">
      <c r="A66" s="72"/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</row>
  </sheetData>
  <sheetProtection password="A042" sheet="1" objects="1" scenarios="1"/>
  <mergeCells count="34">
    <mergeCell ref="A1:C1"/>
    <mergeCell ref="A3:A4"/>
    <mergeCell ref="B3:B4"/>
    <mergeCell ref="C3:C4"/>
    <mergeCell ref="A36:A38"/>
    <mergeCell ref="A12:A14"/>
    <mergeCell ref="A15:A17"/>
    <mergeCell ref="A18:A20"/>
    <mergeCell ref="A30:A32"/>
    <mergeCell ref="A33:A35"/>
    <mergeCell ref="W3:X4"/>
    <mergeCell ref="A6:A8"/>
    <mergeCell ref="A9:A11"/>
    <mergeCell ref="Q3:S3"/>
    <mergeCell ref="T3:U3"/>
    <mergeCell ref="E3:O3"/>
    <mergeCell ref="V3:V4"/>
    <mergeCell ref="I4:J4"/>
    <mergeCell ref="A57:A59"/>
    <mergeCell ref="A60:A62"/>
    <mergeCell ref="A63:A65"/>
    <mergeCell ref="L4:M4"/>
    <mergeCell ref="N4:O4"/>
    <mergeCell ref="D3:D4"/>
    <mergeCell ref="A39:A41"/>
    <mergeCell ref="A42:A44"/>
    <mergeCell ref="A45:A47"/>
    <mergeCell ref="A48:A50"/>
    <mergeCell ref="A51:A53"/>
    <mergeCell ref="A54:A56"/>
    <mergeCell ref="A21:A23"/>
    <mergeCell ref="A24:A26"/>
    <mergeCell ref="A27:A29"/>
    <mergeCell ref="G4:H4"/>
  </mergeCells>
  <pageMargins left="0.78749999999999998" right="0.78749999999999998" top="0.88611111111111107" bottom="1.0527777777777778" header="0.51180555555555551" footer="0.78749999999999998"/>
  <pageSetup paperSize="9" firstPageNumber="0" orientation="landscape" r:id="rId1"/>
  <headerFooter alignWithMargins="0">
    <oddFooter>&amp;C&amp;"Times New Roman,obyčejné"&amp;12Stránka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I8" sqref="I8"/>
    </sheetView>
  </sheetViews>
  <sheetFormatPr defaultRowHeight="12.75" x14ac:dyDescent="0.2"/>
  <cols>
    <col min="13" max="13" width="9.5703125" customWidth="1"/>
  </cols>
  <sheetData>
    <row r="1" spans="1:15" x14ac:dyDescent="0.2">
      <c r="A1" s="199" t="str">
        <f>'Vstupy hybridů'!A1</f>
        <v>Chemická analýza</v>
      </c>
      <c r="B1" s="199"/>
      <c r="C1" s="199"/>
      <c r="D1" s="199"/>
      <c r="E1" s="12"/>
      <c r="F1" s="12"/>
      <c r="G1" s="12"/>
      <c r="H1" s="12"/>
      <c r="I1" s="12"/>
      <c r="J1" s="12"/>
      <c r="K1" s="13"/>
      <c r="L1" s="12"/>
      <c r="M1" s="12"/>
      <c r="N1" s="14"/>
    </row>
    <row r="2" spans="1:15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3"/>
      <c r="L2" s="12"/>
      <c r="M2" s="12"/>
      <c r="N2" s="14"/>
    </row>
    <row r="3" spans="1:15" ht="26.25" customHeight="1" thickBot="1" x14ac:dyDescent="0.25">
      <c r="A3" s="200" t="s">
        <v>4</v>
      </c>
      <c r="B3" s="204" t="s">
        <v>6</v>
      </c>
      <c r="C3" s="206" t="s">
        <v>31</v>
      </c>
      <c r="D3" s="201" t="s">
        <v>32</v>
      </c>
      <c r="E3" s="202"/>
      <c r="F3" s="202"/>
      <c r="G3" s="202"/>
      <c r="H3" s="202"/>
      <c r="I3" s="203"/>
      <c r="J3" s="103" t="s">
        <v>33</v>
      </c>
      <c r="K3" s="196" t="s">
        <v>7</v>
      </c>
      <c r="L3" s="197"/>
      <c r="M3" s="208" t="s">
        <v>80</v>
      </c>
      <c r="N3" s="198" t="s">
        <v>34</v>
      </c>
      <c r="O3" s="198"/>
    </row>
    <row r="4" spans="1:15" ht="39" thickBot="1" x14ac:dyDescent="0.25">
      <c r="A4" s="200"/>
      <c r="B4" s="205"/>
      <c r="C4" s="207"/>
      <c r="D4" s="98" t="s">
        <v>8</v>
      </c>
      <c r="E4" s="79" t="s">
        <v>9</v>
      </c>
      <c r="F4" s="80" t="s">
        <v>59</v>
      </c>
      <c r="G4" s="80" t="s">
        <v>39</v>
      </c>
      <c r="H4" s="80" t="s">
        <v>42</v>
      </c>
      <c r="I4" s="94" t="s">
        <v>41</v>
      </c>
      <c r="J4" s="97" t="s">
        <v>9</v>
      </c>
      <c r="K4" s="95" t="s">
        <v>11</v>
      </c>
      <c r="L4" s="52" t="str">
        <f>CONCATENATE("Strav. vlákniny ",IF(ISNUMBER('Konstanty výpočtu NEL'!G13),TEXT('Konstanty výpočtu NEL'!G13*100,0),"69")," %")</f>
        <v>Strav. vlákniny 69 %</v>
      </c>
      <c r="M4" s="209"/>
      <c r="N4" s="198"/>
      <c r="O4" s="198"/>
    </row>
    <row r="5" spans="1:15" ht="13.5" thickBot="1" x14ac:dyDescent="0.25">
      <c r="A5" s="25"/>
      <c r="B5" s="25" t="s">
        <v>12</v>
      </c>
      <c r="C5" s="26" t="s">
        <v>35</v>
      </c>
      <c r="D5" s="81" t="s">
        <v>12</v>
      </c>
      <c r="E5" s="82" t="s">
        <v>12</v>
      </c>
      <c r="F5" s="83" t="s">
        <v>12</v>
      </c>
      <c r="G5" s="83" t="s">
        <v>12</v>
      </c>
      <c r="H5" s="83" t="s">
        <v>12</v>
      </c>
      <c r="I5" s="84" t="s">
        <v>12</v>
      </c>
      <c r="J5" s="96" t="s">
        <v>12</v>
      </c>
      <c r="K5" s="27" t="s">
        <v>13</v>
      </c>
      <c r="L5" s="28" t="s">
        <v>13</v>
      </c>
      <c r="M5" s="136" t="s">
        <v>81</v>
      </c>
      <c r="N5" s="26" t="s">
        <v>36</v>
      </c>
      <c r="O5" s="28" t="s">
        <v>37</v>
      </c>
    </row>
    <row r="6" spans="1:15" x14ac:dyDescent="0.2">
      <c r="A6" s="24" t="str">
        <f>'Vstupy hybridů'!A6</f>
        <v>H1</v>
      </c>
      <c r="B6" s="29" t="e">
        <f>AVERAGE(Výpočty!E6:E8)</f>
        <v>#DIV/0!</v>
      </c>
      <c r="C6" s="30" t="e">
        <f>AVERAGE(Výpočty!D6:D8)</f>
        <v>#DIV/0!</v>
      </c>
      <c r="D6" s="86" t="e">
        <f>AVERAGE(Výpočty!J6:J8)</f>
        <v>#DIV/0!</v>
      </c>
      <c r="E6" s="87" t="e">
        <f>AVERAGE(Výpočty!K6:K8)</f>
        <v>#DIV/0!</v>
      </c>
      <c r="F6" s="87" t="e">
        <f>AVERAGE(Výpočty!F6:F8)</f>
        <v>#DIV/0!</v>
      </c>
      <c r="G6" s="87" t="e">
        <f>AVERAGE(Výpočty!M6:M8)</f>
        <v>#DIV/0!</v>
      </c>
      <c r="H6" s="87" t="e">
        <f>AVERAGE(Výpočty!O6:O8)</f>
        <v>#DIV/0!</v>
      </c>
      <c r="I6" s="88" t="e">
        <f>AVERAGE(Výpočty!H6:H8)</f>
        <v>#DIV/0!</v>
      </c>
      <c r="J6" s="76" t="e">
        <f>AVERAGE(Výpočty!P6:P8)</f>
        <v>#DIV/0!</v>
      </c>
      <c r="K6" s="31" t="e">
        <f>AVERAGE(Výpočty!T6:T8)</f>
        <v>#DIV/0!</v>
      </c>
      <c r="L6" s="32" t="e">
        <f>AVERAGE(Výpočty!U6:U8)</f>
        <v>#DIV/0!</v>
      </c>
      <c r="M6" s="32" t="e">
        <f>AVERAGE(Výpočty!V6:V8)</f>
        <v>#DIV/0!</v>
      </c>
      <c r="N6" s="30" t="e">
        <f>AVERAGE(Výpočty!W6:W8)</f>
        <v>#DIV/0!</v>
      </c>
      <c r="O6" s="32" t="e">
        <f>AVERAGE(Výpočty!X6:X8)</f>
        <v>#DIV/0!</v>
      </c>
    </row>
    <row r="7" spans="1:15" x14ac:dyDescent="0.2">
      <c r="A7" s="33" t="str">
        <f>'Vstupy hybridů'!A9</f>
        <v>H2</v>
      </c>
      <c r="B7" s="34" t="e">
        <f>AVERAGE(Výpočty!E9:E11)</f>
        <v>#DIV/0!</v>
      </c>
      <c r="C7" s="35" t="e">
        <f>AVERAGE(Výpočty!D9:D11)</f>
        <v>#DIV/0!</v>
      </c>
      <c r="D7" s="89" t="e">
        <f>AVERAGE(Výpočty!J9:J11)</f>
        <v>#DIV/0!</v>
      </c>
      <c r="E7" s="85" t="e">
        <f>AVERAGE(Výpočty!K9:K11)</f>
        <v>#DIV/0!</v>
      </c>
      <c r="F7" s="85" t="e">
        <f>AVERAGE(Výpočty!F9:F11)</f>
        <v>#DIV/0!</v>
      </c>
      <c r="G7" s="85" t="e">
        <f>AVERAGE(Výpočty!M9:M11)</f>
        <v>#DIV/0!</v>
      </c>
      <c r="H7" s="85" t="e">
        <f>AVERAGE(Výpočty!O9:O11)</f>
        <v>#DIV/0!</v>
      </c>
      <c r="I7" s="90" t="e">
        <f>AVERAGE(Výpočty!H9:H11)</f>
        <v>#DIV/0!</v>
      </c>
      <c r="J7" s="77" t="e">
        <f>AVERAGE(Výpočty!P9:P11)</f>
        <v>#DIV/0!</v>
      </c>
      <c r="K7" s="36" t="e">
        <f>AVERAGE(Výpočty!T9:T11)</f>
        <v>#DIV/0!</v>
      </c>
      <c r="L7" s="37" t="e">
        <f>AVERAGE(Výpočty!U9:U11)</f>
        <v>#DIV/0!</v>
      </c>
      <c r="M7" s="37" t="e">
        <f>AVERAGE(Výpočty!V9:V11)</f>
        <v>#DIV/0!</v>
      </c>
      <c r="N7" s="35" t="e">
        <f>AVERAGE(Výpočty!W9:W11)</f>
        <v>#DIV/0!</v>
      </c>
      <c r="O7" s="37" t="e">
        <f>AVERAGE(Výpočty!X9:X11)</f>
        <v>#DIV/0!</v>
      </c>
    </row>
    <row r="8" spans="1:15" x14ac:dyDescent="0.2">
      <c r="A8" s="33" t="str">
        <f>'Vstupy hybridů'!A12</f>
        <v>H3</v>
      </c>
      <c r="B8" s="34" t="e">
        <f>AVERAGE(Výpočty!E12:E14)</f>
        <v>#DIV/0!</v>
      </c>
      <c r="C8" s="35" t="e">
        <f>AVERAGE(Výpočty!D12:D14)</f>
        <v>#DIV/0!</v>
      </c>
      <c r="D8" s="89" t="e">
        <f>AVERAGE(Výpočty!J12:J14)</f>
        <v>#DIV/0!</v>
      </c>
      <c r="E8" s="85" t="e">
        <f>AVERAGE(Výpočty!K12:K14)</f>
        <v>#DIV/0!</v>
      </c>
      <c r="F8" s="85" t="e">
        <f>AVERAGE(Výpočty!F12:F14)</f>
        <v>#DIV/0!</v>
      </c>
      <c r="G8" s="85" t="e">
        <f>AVERAGE(Výpočty!M12:M14)</f>
        <v>#DIV/0!</v>
      </c>
      <c r="H8" s="85" t="e">
        <f>AVERAGE(Výpočty!O12:O14)</f>
        <v>#DIV/0!</v>
      </c>
      <c r="I8" s="90" t="e">
        <f>AVERAGE(Výpočty!H12:H14)</f>
        <v>#DIV/0!</v>
      </c>
      <c r="J8" s="77" t="e">
        <f>AVERAGE(Výpočty!P12:P14)</f>
        <v>#DIV/0!</v>
      </c>
      <c r="K8" s="36" t="e">
        <f>AVERAGE(Výpočty!T12:T14)</f>
        <v>#DIV/0!</v>
      </c>
      <c r="L8" s="37" t="e">
        <f>AVERAGE(Výpočty!U12:U14)</f>
        <v>#DIV/0!</v>
      </c>
      <c r="M8" s="37" t="e">
        <f>AVERAGE(Výpočty!V12:V14)</f>
        <v>#DIV/0!</v>
      </c>
      <c r="N8" s="35" t="e">
        <f>AVERAGE(Výpočty!W12:W14)</f>
        <v>#DIV/0!</v>
      </c>
      <c r="O8" s="37" t="e">
        <f>AVERAGE(Výpočty!X12:X14)</f>
        <v>#DIV/0!</v>
      </c>
    </row>
    <row r="9" spans="1:15" ht="12.75" customHeight="1" x14ac:dyDescent="0.2">
      <c r="A9" s="33" t="str">
        <f>'Vstupy hybridů'!A15</f>
        <v>H4</v>
      </c>
      <c r="B9" s="34" t="e">
        <f>AVERAGE(Výpočty!E15:E17)</f>
        <v>#DIV/0!</v>
      </c>
      <c r="C9" s="35" t="e">
        <f>AVERAGE(Výpočty!D15:D17)</f>
        <v>#DIV/0!</v>
      </c>
      <c r="D9" s="89" t="e">
        <f>AVERAGE(Výpočty!J15:J17)</f>
        <v>#DIV/0!</v>
      </c>
      <c r="E9" s="85" t="e">
        <f>AVERAGE(Výpočty!K15:K17)</f>
        <v>#DIV/0!</v>
      </c>
      <c r="F9" s="85" t="e">
        <f>AVERAGE(Výpočty!F15:F17)</f>
        <v>#DIV/0!</v>
      </c>
      <c r="G9" s="85" t="e">
        <f>AVERAGE(Výpočty!M15:M17)</f>
        <v>#DIV/0!</v>
      </c>
      <c r="H9" s="85" t="e">
        <f>AVERAGE(Výpočty!O15:O17)</f>
        <v>#DIV/0!</v>
      </c>
      <c r="I9" s="90" t="e">
        <f>AVERAGE(Výpočty!H15:H17)</f>
        <v>#DIV/0!</v>
      </c>
      <c r="J9" s="77" t="e">
        <f>AVERAGE(Výpočty!P15:P17)</f>
        <v>#DIV/0!</v>
      </c>
      <c r="K9" s="36" t="e">
        <f>AVERAGE(Výpočty!T15:T17)</f>
        <v>#DIV/0!</v>
      </c>
      <c r="L9" s="37" t="e">
        <f>AVERAGE(Výpočty!U15:U17)</f>
        <v>#DIV/0!</v>
      </c>
      <c r="M9" s="37" t="e">
        <f>AVERAGE(Výpočty!V15:V17)</f>
        <v>#DIV/0!</v>
      </c>
      <c r="N9" s="35" t="e">
        <f>AVERAGE(Výpočty!W15:W17)</f>
        <v>#DIV/0!</v>
      </c>
      <c r="O9" s="37" t="e">
        <f>AVERAGE(Výpočty!X15:X17)</f>
        <v>#DIV/0!</v>
      </c>
    </row>
    <row r="10" spans="1:15" x14ac:dyDescent="0.2">
      <c r="A10" s="33" t="str">
        <f>'Vstupy hybridů'!A18</f>
        <v>H5</v>
      </c>
      <c r="B10" s="34" t="e">
        <f>AVERAGE(Výpočty!E18:E20)</f>
        <v>#DIV/0!</v>
      </c>
      <c r="C10" s="35" t="e">
        <f>AVERAGE(Výpočty!D18:D20)</f>
        <v>#DIV/0!</v>
      </c>
      <c r="D10" s="89" t="e">
        <f>AVERAGE(Výpočty!J18:J20)</f>
        <v>#DIV/0!</v>
      </c>
      <c r="E10" s="85" t="e">
        <f>AVERAGE(Výpočty!K18:K20)</f>
        <v>#DIV/0!</v>
      </c>
      <c r="F10" s="85" t="e">
        <f>AVERAGE(Výpočty!F18:F20)</f>
        <v>#DIV/0!</v>
      </c>
      <c r="G10" s="85" t="e">
        <f>AVERAGE(Výpočty!M18:M20)</f>
        <v>#DIV/0!</v>
      </c>
      <c r="H10" s="85" t="e">
        <f>AVERAGE(Výpočty!O18:O20)</f>
        <v>#DIV/0!</v>
      </c>
      <c r="I10" s="90" t="e">
        <f>AVERAGE(Výpočty!H18:H20)</f>
        <v>#DIV/0!</v>
      </c>
      <c r="J10" s="77" t="e">
        <f>AVERAGE(Výpočty!P18:P20)</f>
        <v>#DIV/0!</v>
      </c>
      <c r="K10" s="36" t="e">
        <f>AVERAGE(Výpočty!T18:T20)</f>
        <v>#DIV/0!</v>
      </c>
      <c r="L10" s="37" t="e">
        <f>AVERAGE(Výpočty!U18:U20)</f>
        <v>#DIV/0!</v>
      </c>
      <c r="M10" s="37" t="e">
        <f>AVERAGE(Výpočty!V18:V20)</f>
        <v>#DIV/0!</v>
      </c>
      <c r="N10" s="35" t="e">
        <f>AVERAGE(Výpočty!W18:W20)</f>
        <v>#DIV/0!</v>
      </c>
      <c r="O10" s="37" t="e">
        <f>AVERAGE(Výpočty!X18:X20)</f>
        <v>#DIV/0!</v>
      </c>
    </row>
    <row r="11" spans="1:15" x14ac:dyDescent="0.2">
      <c r="A11" s="33" t="str">
        <f>'Vstupy hybridů'!A21</f>
        <v>H6</v>
      </c>
      <c r="B11" s="34" t="e">
        <f>AVERAGE(Výpočty!E21:E23)</f>
        <v>#DIV/0!</v>
      </c>
      <c r="C11" s="35" t="e">
        <f>AVERAGE(Výpočty!D21:D23)</f>
        <v>#DIV/0!</v>
      </c>
      <c r="D11" s="89" t="e">
        <f>AVERAGE(Výpočty!J21:J23)</f>
        <v>#DIV/0!</v>
      </c>
      <c r="E11" s="85" t="e">
        <f>AVERAGE(Výpočty!K21:K23)</f>
        <v>#DIV/0!</v>
      </c>
      <c r="F11" s="85" t="e">
        <f>AVERAGE(Výpočty!F21:F23)</f>
        <v>#DIV/0!</v>
      </c>
      <c r="G11" s="85" t="e">
        <f>AVERAGE(Výpočty!M21:M23)</f>
        <v>#DIV/0!</v>
      </c>
      <c r="H11" s="85" t="e">
        <f>AVERAGE(Výpočty!O21:O23)</f>
        <v>#DIV/0!</v>
      </c>
      <c r="I11" s="90" t="e">
        <f>AVERAGE(Výpočty!H21:H23)</f>
        <v>#DIV/0!</v>
      </c>
      <c r="J11" s="77" t="e">
        <f>AVERAGE(Výpočty!P21:P23)</f>
        <v>#DIV/0!</v>
      </c>
      <c r="K11" s="36" t="e">
        <f>AVERAGE(Výpočty!T21:T23)</f>
        <v>#DIV/0!</v>
      </c>
      <c r="L11" s="37" t="e">
        <f>AVERAGE(Výpočty!U21:U23)</f>
        <v>#DIV/0!</v>
      </c>
      <c r="M11" s="37" t="e">
        <f>AVERAGE(Výpočty!V21:V23)</f>
        <v>#DIV/0!</v>
      </c>
      <c r="N11" s="35" t="e">
        <f>AVERAGE(Výpočty!W21:W23)</f>
        <v>#DIV/0!</v>
      </c>
      <c r="O11" s="37" t="e">
        <f>AVERAGE(Výpočty!X21:X23)</f>
        <v>#DIV/0!</v>
      </c>
    </row>
    <row r="12" spans="1:15" ht="12.75" customHeight="1" x14ac:dyDescent="0.2">
      <c r="A12" s="33" t="str">
        <f>'Vstupy hybridů'!A24</f>
        <v>H7</v>
      </c>
      <c r="B12" s="34" t="e">
        <f>AVERAGE(Výpočty!E24:E26)</f>
        <v>#DIV/0!</v>
      </c>
      <c r="C12" s="35" t="e">
        <f>AVERAGE(Výpočty!D24:D26)</f>
        <v>#DIV/0!</v>
      </c>
      <c r="D12" s="89" t="e">
        <f>AVERAGE(Výpočty!J24:J26)</f>
        <v>#DIV/0!</v>
      </c>
      <c r="E12" s="85" t="e">
        <f>AVERAGE(Výpočty!K24:K26)</f>
        <v>#DIV/0!</v>
      </c>
      <c r="F12" s="85" t="e">
        <f>AVERAGE(Výpočty!F24:F26)</f>
        <v>#DIV/0!</v>
      </c>
      <c r="G12" s="85" t="e">
        <f>AVERAGE(Výpočty!M24:M26)</f>
        <v>#DIV/0!</v>
      </c>
      <c r="H12" s="85" t="e">
        <f>AVERAGE(Výpočty!O24:O26)</f>
        <v>#DIV/0!</v>
      </c>
      <c r="I12" s="90" t="e">
        <f>AVERAGE(Výpočty!H24:H26)</f>
        <v>#DIV/0!</v>
      </c>
      <c r="J12" s="77" t="e">
        <f>AVERAGE(Výpočty!P24:P26)</f>
        <v>#DIV/0!</v>
      </c>
      <c r="K12" s="36" t="e">
        <f>AVERAGE(Výpočty!T24:T26)</f>
        <v>#DIV/0!</v>
      </c>
      <c r="L12" s="37" t="e">
        <f>AVERAGE(Výpočty!U24:U26)</f>
        <v>#DIV/0!</v>
      </c>
      <c r="M12" s="37" t="e">
        <f>AVERAGE(Výpočty!V24:V26)</f>
        <v>#DIV/0!</v>
      </c>
      <c r="N12" s="35" t="e">
        <f>AVERAGE(Výpočty!W24:W26)</f>
        <v>#DIV/0!</v>
      </c>
      <c r="O12" s="37" t="e">
        <f>AVERAGE(Výpočty!X24:X26)</f>
        <v>#DIV/0!</v>
      </c>
    </row>
    <row r="13" spans="1:15" x14ac:dyDescent="0.2">
      <c r="A13" s="33" t="str">
        <f>'Vstupy hybridů'!A27</f>
        <v>H8</v>
      </c>
      <c r="B13" s="34" t="e">
        <f>AVERAGE(Výpočty!E27:E29)</f>
        <v>#DIV/0!</v>
      </c>
      <c r="C13" s="35" t="e">
        <f>AVERAGE(Výpočty!D27:D29)</f>
        <v>#DIV/0!</v>
      </c>
      <c r="D13" s="89" t="e">
        <f>AVERAGE(Výpočty!J27:J29)</f>
        <v>#DIV/0!</v>
      </c>
      <c r="E13" s="85" t="e">
        <f>AVERAGE(Výpočty!K27:K29)</f>
        <v>#DIV/0!</v>
      </c>
      <c r="F13" s="85" t="e">
        <f>AVERAGE(Výpočty!F27:F29)</f>
        <v>#DIV/0!</v>
      </c>
      <c r="G13" s="85" t="e">
        <f>AVERAGE(Výpočty!M27:M29)</f>
        <v>#DIV/0!</v>
      </c>
      <c r="H13" s="85" t="e">
        <f>AVERAGE(Výpočty!O27:O29)</f>
        <v>#DIV/0!</v>
      </c>
      <c r="I13" s="90" t="e">
        <f>AVERAGE(Výpočty!H27:H29)</f>
        <v>#DIV/0!</v>
      </c>
      <c r="J13" s="77" t="e">
        <f>AVERAGE(Výpočty!P27:P29)</f>
        <v>#DIV/0!</v>
      </c>
      <c r="K13" s="36" t="e">
        <f>AVERAGE(Výpočty!T27:T29)</f>
        <v>#DIV/0!</v>
      </c>
      <c r="L13" s="37" t="e">
        <f>AVERAGE(Výpočty!U27:U29)</f>
        <v>#DIV/0!</v>
      </c>
      <c r="M13" s="37" t="e">
        <f>AVERAGE(Výpočty!V27:V29)</f>
        <v>#DIV/0!</v>
      </c>
      <c r="N13" s="35" t="e">
        <f>AVERAGE(Výpočty!W27:W29)</f>
        <v>#DIV/0!</v>
      </c>
      <c r="O13" s="37" t="e">
        <f>AVERAGE(Výpočty!X27:X29)</f>
        <v>#DIV/0!</v>
      </c>
    </row>
    <row r="14" spans="1:15" x14ac:dyDescent="0.2">
      <c r="A14" s="33" t="str">
        <f>'Vstupy hybridů'!A30</f>
        <v>H9</v>
      </c>
      <c r="B14" s="34" t="e">
        <f>AVERAGE(Výpočty!E30:E32)</f>
        <v>#DIV/0!</v>
      </c>
      <c r="C14" s="35" t="e">
        <f>AVERAGE(Výpočty!D30:D32)</f>
        <v>#DIV/0!</v>
      </c>
      <c r="D14" s="89" t="e">
        <f>AVERAGE(Výpočty!J30:J32)</f>
        <v>#DIV/0!</v>
      </c>
      <c r="E14" s="85" t="e">
        <f>AVERAGE(Výpočty!K30:K32)</f>
        <v>#DIV/0!</v>
      </c>
      <c r="F14" s="85" t="e">
        <f>AVERAGE(Výpočty!F30:F32)</f>
        <v>#DIV/0!</v>
      </c>
      <c r="G14" s="85" t="e">
        <f>AVERAGE(Výpočty!M30:M32)</f>
        <v>#DIV/0!</v>
      </c>
      <c r="H14" s="85" t="e">
        <f>AVERAGE(Výpočty!O30:O32)</f>
        <v>#DIV/0!</v>
      </c>
      <c r="I14" s="90" t="e">
        <f>AVERAGE(Výpočty!H30:H32)</f>
        <v>#DIV/0!</v>
      </c>
      <c r="J14" s="77" t="e">
        <f>AVERAGE(Výpočty!P30:P32)</f>
        <v>#DIV/0!</v>
      </c>
      <c r="K14" s="36" t="e">
        <f>AVERAGE(Výpočty!T30:T32)</f>
        <v>#DIV/0!</v>
      </c>
      <c r="L14" s="37" t="e">
        <f>AVERAGE(Výpočty!U30:U32)</f>
        <v>#DIV/0!</v>
      </c>
      <c r="M14" s="37" t="e">
        <f>AVERAGE(Výpočty!V30:V32)</f>
        <v>#DIV/0!</v>
      </c>
      <c r="N14" s="35" t="e">
        <f>AVERAGE(Výpočty!W30:W32)</f>
        <v>#DIV/0!</v>
      </c>
      <c r="O14" s="37" t="e">
        <f>AVERAGE(Výpočty!X30:X32)</f>
        <v>#DIV/0!</v>
      </c>
    </row>
    <row r="15" spans="1:15" x14ac:dyDescent="0.2">
      <c r="A15" s="33" t="str">
        <f>'Vstupy hybridů'!A33</f>
        <v>H10</v>
      </c>
      <c r="B15" s="34" t="e">
        <f>AVERAGE(Výpočty!E33:E35)</f>
        <v>#DIV/0!</v>
      </c>
      <c r="C15" s="35" t="e">
        <f>AVERAGE(Výpočty!D33:D35)</f>
        <v>#DIV/0!</v>
      </c>
      <c r="D15" s="89" t="e">
        <f>AVERAGE(Výpočty!J33:J35)</f>
        <v>#DIV/0!</v>
      </c>
      <c r="E15" s="85" t="e">
        <f>AVERAGE(Výpočty!K33:K35)</f>
        <v>#DIV/0!</v>
      </c>
      <c r="F15" s="85" t="e">
        <f>AVERAGE(Výpočty!F33:F35)</f>
        <v>#DIV/0!</v>
      </c>
      <c r="G15" s="85" t="e">
        <f>AVERAGE(Výpočty!M33:M35)</f>
        <v>#DIV/0!</v>
      </c>
      <c r="H15" s="85" t="e">
        <f>AVERAGE(Výpočty!O33:O35)</f>
        <v>#DIV/0!</v>
      </c>
      <c r="I15" s="90" t="e">
        <f>AVERAGE(Výpočty!H33:H35)</f>
        <v>#DIV/0!</v>
      </c>
      <c r="J15" s="77" t="e">
        <f>AVERAGE(Výpočty!P33:P35)</f>
        <v>#DIV/0!</v>
      </c>
      <c r="K15" s="36" t="e">
        <f>AVERAGE(Výpočty!T33:T35)</f>
        <v>#DIV/0!</v>
      </c>
      <c r="L15" s="37" t="e">
        <f>AVERAGE(Výpočty!U33:U35)</f>
        <v>#DIV/0!</v>
      </c>
      <c r="M15" s="37" t="e">
        <f>AVERAGE(Výpočty!V33:V35)</f>
        <v>#DIV/0!</v>
      </c>
      <c r="N15" s="35" t="e">
        <f>AVERAGE(Výpočty!W33:W35)</f>
        <v>#DIV/0!</v>
      </c>
      <c r="O15" s="37" t="e">
        <f>AVERAGE(Výpočty!X33:X35)</f>
        <v>#DIV/0!</v>
      </c>
    </row>
    <row r="16" spans="1:15" x14ac:dyDescent="0.2">
      <c r="A16" s="33" t="str">
        <f>'Vstupy hybridů'!A36</f>
        <v>H11</v>
      </c>
      <c r="B16" s="34" t="e">
        <f>AVERAGE(Výpočty!E36:E38)</f>
        <v>#DIV/0!</v>
      </c>
      <c r="C16" s="35" t="e">
        <f>AVERAGE(Výpočty!D36:D38)</f>
        <v>#DIV/0!</v>
      </c>
      <c r="D16" s="89" t="e">
        <f>AVERAGE(Výpočty!J36:J38)</f>
        <v>#DIV/0!</v>
      </c>
      <c r="E16" s="85" t="e">
        <f>AVERAGE(Výpočty!K36:K38)</f>
        <v>#DIV/0!</v>
      </c>
      <c r="F16" s="85" t="e">
        <f>AVERAGE(Výpočty!F36:F38)</f>
        <v>#DIV/0!</v>
      </c>
      <c r="G16" s="85" t="e">
        <f>AVERAGE(Výpočty!M36:M38)</f>
        <v>#DIV/0!</v>
      </c>
      <c r="H16" s="85" t="e">
        <f>AVERAGE(Výpočty!O36:O38)</f>
        <v>#DIV/0!</v>
      </c>
      <c r="I16" s="90" t="e">
        <f>AVERAGE(Výpočty!H36:H38)</f>
        <v>#DIV/0!</v>
      </c>
      <c r="J16" s="77" t="e">
        <f>AVERAGE(Výpočty!P36:P38)</f>
        <v>#DIV/0!</v>
      </c>
      <c r="K16" s="36" t="e">
        <f>AVERAGE(Výpočty!T36:T38)</f>
        <v>#DIV/0!</v>
      </c>
      <c r="L16" s="37" t="e">
        <f>AVERAGE(Výpočty!U36:U38)</f>
        <v>#DIV/0!</v>
      </c>
      <c r="M16" s="37" t="e">
        <f>AVERAGE(Výpočty!V36:V38)</f>
        <v>#DIV/0!</v>
      </c>
      <c r="N16" s="35" t="e">
        <f>AVERAGE(Výpočty!W36:W38)</f>
        <v>#DIV/0!</v>
      </c>
      <c r="O16" s="37" t="e">
        <f>AVERAGE(Výpočty!X36:X38)</f>
        <v>#DIV/0!</v>
      </c>
    </row>
    <row r="17" spans="1:15" x14ac:dyDescent="0.2">
      <c r="A17" s="33" t="str">
        <f>'Vstupy hybridů'!A39</f>
        <v>H12</v>
      </c>
      <c r="B17" s="34" t="e">
        <f>AVERAGE(Výpočty!E39:E41)</f>
        <v>#DIV/0!</v>
      </c>
      <c r="C17" s="35" t="e">
        <f>AVERAGE(Výpočty!D39:D41)</f>
        <v>#DIV/0!</v>
      </c>
      <c r="D17" s="89" t="e">
        <f>AVERAGE(Výpočty!J39:J41)</f>
        <v>#DIV/0!</v>
      </c>
      <c r="E17" s="85" t="e">
        <f>AVERAGE(Výpočty!K39:K41)</f>
        <v>#DIV/0!</v>
      </c>
      <c r="F17" s="85" t="e">
        <f>AVERAGE(Výpočty!F39:F41)</f>
        <v>#DIV/0!</v>
      </c>
      <c r="G17" s="85" t="e">
        <f>AVERAGE(Výpočty!M39:M41)</f>
        <v>#DIV/0!</v>
      </c>
      <c r="H17" s="85" t="e">
        <f>AVERAGE(Výpočty!O39:O41)</f>
        <v>#DIV/0!</v>
      </c>
      <c r="I17" s="90" t="e">
        <f>AVERAGE(Výpočty!H39:H41)</f>
        <v>#DIV/0!</v>
      </c>
      <c r="J17" s="77" t="e">
        <f>AVERAGE(Výpočty!P39:P41)</f>
        <v>#DIV/0!</v>
      </c>
      <c r="K17" s="36" t="e">
        <f>AVERAGE(Výpočty!T39:T41)</f>
        <v>#DIV/0!</v>
      </c>
      <c r="L17" s="37" t="e">
        <f>AVERAGE(Výpočty!U39:U41)</f>
        <v>#DIV/0!</v>
      </c>
      <c r="M17" s="37" t="e">
        <f>AVERAGE(Výpočty!V39:V41)</f>
        <v>#DIV/0!</v>
      </c>
      <c r="N17" s="35" t="e">
        <f>AVERAGE(Výpočty!W39:W41)</f>
        <v>#DIV/0!</v>
      </c>
      <c r="O17" s="37" t="e">
        <f>AVERAGE(Výpočty!X39:X41)</f>
        <v>#DIV/0!</v>
      </c>
    </row>
    <row r="18" spans="1:15" x14ac:dyDescent="0.2">
      <c r="A18" s="33" t="str">
        <f>'Vstupy hybridů'!A42</f>
        <v>H13</v>
      </c>
      <c r="B18" s="34" t="e">
        <f>AVERAGE(Výpočty!E42:E44)</f>
        <v>#DIV/0!</v>
      </c>
      <c r="C18" s="35" t="e">
        <f>AVERAGE(Výpočty!D42:D44)</f>
        <v>#DIV/0!</v>
      </c>
      <c r="D18" s="89" t="e">
        <f>AVERAGE(Výpočty!J42:J44)</f>
        <v>#DIV/0!</v>
      </c>
      <c r="E18" s="85" t="e">
        <f>AVERAGE(Výpočty!K42:K44)</f>
        <v>#DIV/0!</v>
      </c>
      <c r="F18" s="85" t="e">
        <f>AVERAGE(Výpočty!F42:F44)</f>
        <v>#DIV/0!</v>
      </c>
      <c r="G18" s="85" t="e">
        <f>AVERAGE(Výpočty!M42:M44)</f>
        <v>#DIV/0!</v>
      </c>
      <c r="H18" s="85" t="e">
        <f>AVERAGE(Výpočty!O42:O44)</f>
        <v>#DIV/0!</v>
      </c>
      <c r="I18" s="90" t="e">
        <f>AVERAGE(Výpočty!H42:H44)</f>
        <v>#DIV/0!</v>
      </c>
      <c r="J18" s="77" t="e">
        <f>AVERAGE(Výpočty!P42:P44)</f>
        <v>#DIV/0!</v>
      </c>
      <c r="K18" s="36" t="e">
        <f>AVERAGE(Výpočty!T42:T44)</f>
        <v>#DIV/0!</v>
      </c>
      <c r="L18" s="37" t="e">
        <f>AVERAGE(Výpočty!U42:U44)</f>
        <v>#DIV/0!</v>
      </c>
      <c r="M18" s="37" t="e">
        <f>AVERAGE(Výpočty!V42:V44)</f>
        <v>#DIV/0!</v>
      </c>
      <c r="N18" s="35" t="e">
        <f>AVERAGE(Výpočty!W42:W44)</f>
        <v>#DIV/0!</v>
      </c>
      <c r="O18" s="37" t="e">
        <f>AVERAGE(Výpočty!X42:X44)</f>
        <v>#DIV/0!</v>
      </c>
    </row>
    <row r="19" spans="1:15" x14ac:dyDescent="0.2">
      <c r="A19" s="33" t="str">
        <f>'Vstupy hybridů'!A45</f>
        <v>H14</v>
      </c>
      <c r="B19" s="34" t="e">
        <f>AVERAGE(Výpočty!E45:E47)</f>
        <v>#DIV/0!</v>
      </c>
      <c r="C19" s="35" t="e">
        <f>AVERAGE(Výpočty!D45:D47)</f>
        <v>#DIV/0!</v>
      </c>
      <c r="D19" s="89" t="e">
        <f>AVERAGE(Výpočty!J45:J47)</f>
        <v>#DIV/0!</v>
      </c>
      <c r="E19" s="85" t="e">
        <f>AVERAGE(Výpočty!K45:K47)</f>
        <v>#DIV/0!</v>
      </c>
      <c r="F19" s="85" t="e">
        <f>AVERAGE(Výpočty!F45:F47)</f>
        <v>#DIV/0!</v>
      </c>
      <c r="G19" s="85" t="e">
        <f>AVERAGE(Výpočty!M45:M47)</f>
        <v>#DIV/0!</v>
      </c>
      <c r="H19" s="85" t="e">
        <f>AVERAGE(Výpočty!O45:O47)</f>
        <v>#DIV/0!</v>
      </c>
      <c r="I19" s="90" t="e">
        <f>AVERAGE(Výpočty!H45:H47)</f>
        <v>#DIV/0!</v>
      </c>
      <c r="J19" s="77" t="e">
        <f>AVERAGE(Výpočty!P45:P47)</f>
        <v>#DIV/0!</v>
      </c>
      <c r="K19" s="36" t="e">
        <f>AVERAGE(Výpočty!T45:T47)</f>
        <v>#DIV/0!</v>
      </c>
      <c r="L19" s="37" t="e">
        <f>AVERAGE(Výpočty!U45:U47)</f>
        <v>#DIV/0!</v>
      </c>
      <c r="M19" s="37" t="e">
        <f>AVERAGE(Výpočty!V45:V47)</f>
        <v>#DIV/0!</v>
      </c>
      <c r="N19" s="35" t="e">
        <f>AVERAGE(Výpočty!W45:W47)</f>
        <v>#DIV/0!</v>
      </c>
      <c r="O19" s="37" t="e">
        <f>AVERAGE(Výpočty!X45:X47)</f>
        <v>#DIV/0!</v>
      </c>
    </row>
    <row r="20" spans="1:15" x14ac:dyDescent="0.2">
      <c r="A20" s="33" t="str">
        <f>'Vstupy hybridů'!A48</f>
        <v>H15</v>
      </c>
      <c r="B20" s="34" t="e">
        <f>AVERAGE(Výpočty!E48:E50)</f>
        <v>#DIV/0!</v>
      </c>
      <c r="C20" s="35" t="e">
        <f>AVERAGE(Výpočty!D48:D50)</f>
        <v>#DIV/0!</v>
      </c>
      <c r="D20" s="89" t="e">
        <f>AVERAGE(Výpočty!J48:J50)</f>
        <v>#DIV/0!</v>
      </c>
      <c r="E20" s="85" t="e">
        <f>AVERAGE(Výpočty!K48:K50)</f>
        <v>#DIV/0!</v>
      </c>
      <c r="F20" s="85" t="e">
        <f>AVERAGE(Výpočty!F48:F50)</f>
        <v>#DIV/0!</v>
      </c>
      <c r="G20" s="85" t="e">
        <f>AVERAGE(Výpočty!M48:M50)</f>
        <v>#DIV/0!</v>
      </c>
      <c r="H20" s="85" t="e">
        <f>AVERAGE(Výpočty!O48:O50)</f>
        <v>#DIV/0!</v>
      </c>
      <c r="I20" s="90" t="e">
        <f>AVERAGE(Výpočty!H48:H50)</f>
        <v>#DIV/0!</v>
      </c>
      <c r="J20" s="77" t="e">
        <f>AVERAGE(Výpočty!P48:P50)</f>
        <v>#DIV/0!</v>
      </c>
      <c r="K20" s="36" t="e">
        <f>AVERAGE(Výpočty!T48:T50)</f>
        <v>#DIV/0!</v>
      </c>
      <c r="L20" s="37" t="e">
        <f>AVERAGE(Výpočty!U48:U50)</f>
        <v>#DIV/0!</v>
      </c>
      <c r="M20" s="37" t="e">
        <f>AVERAGE(Výpočty!V48:V50)</f>
        <v>#DIV/0!</v>
      </c>
      <c r="N20" s="35" t="e">
        <f>AVERAGE(Výpočty!W48:W50)</f>
        <v>#DIV/0!</v>
      </c>
      <c r="O20" s="37" t="e">
        <f>AVERAGE(Výpočty!X48:X50)</f>
        <v>#DIV/0!</v>
      </c>
    </row>
    <row r="21" spans="1:15" x14ac:dyDescent="0.2">
      <c r="A21" s="33" t="str">
        <f>'Vstupy hybridů'!A51</f>
        <v>H16</v>
      </c>
      <c r="B21" s="34" t="e">
        <f>AVERAGE(Výpočty!E51:E53)</f>
        <v>#DIV/0!</v>
      </c>
      <c r="C21" s="35" t="e">
        <f>AVERAGE(Výpočty!D51:D53)</f>
        <v>#DIV/0!</v>
      </c>
      <c r="D21" s="89" t="e">
        <f>AVERAGE(Výpočty!J51:J53)</f>
        <v>#DIV/0!</v>
      </c>
      <c r="E21" s="85" t="e">
        <f>AVERAGE(Výpočty!K51:K53)</f>
        <v>#DIV/0!</v>
      </c>
      <c r="F21" s="85" t="e">
        <f>AVERAGE(Výpočty!F51:F53)</f>
        <v>#DIV/0!</v>
      </c>
      <c r="G21" s="85" t="e">
        <f>AVERAGE(Výpočty!M51:M53)</f>
        <v>#DIV/0!</v>
      </c>
      <c r="H21" s="85" t="e">
        <f>AVERAGE(Výpočty!O51:O53)</f>
        <v>#DIV/0!</v>
      </c>
      <c r="I21" s="90" t="e">
        <f>AVERAGE(Výpočty!H51:H53)</f>
        <v>#DIV/0!</v>
      </c>
      <c r="J21" s="77" t="e">
        <f>AVERAGE(Výpočty!P51:P53)</f>
        <v>#DIV/0!</v>
      </c>
      <c r="K21" s="36" t="e">
        <f>AVERAGE(Výpočty!T51:T53)</f>
        <v>#DIV/0!</v>
      </c>
      <c r="L21" s="37" t="e">
        <f>AVERAGE(Výpočty!U51:U53)</f>
        <v>#DIV/0!</v>
      </c>
      <c r="M21" s="37" t="e">
        <f>AVERAGE(Výpočty!V51:V53)</f>
        <v>#DIV/0!</v>
      </c>
      <c r="N21" s="35" t="e">
        <f>AVERAGE(Výpočty!W51:W53)</f>
        <v>#DIV/0!</v>
      </c>
      <c r="O21" s="37" t="e">
        <f>AVERAGE(Výpočty!X51:X53)</f>
        <v>#DIV/0!</v>
      </c>
    </row>
    <row r="22" spans="1:15" x14ac:dyDescent="0.2">
      <c r="A22" s="33" t="str">
        <f>'Vstupy hybridů'!A54</f>
        <v>H17</v>
      </c>
      <c r="B22" s="34" t="e">
        <f>AVERAGE(Výpočty!E54:E56)</f>
        <v>#DIV/0!</v>
      </c>
      <c r="C22" s="35" t="e">
        <f>AVERAGE(Výpočty!D54:D56)</f>
        <v>#DIV/0!</v>
      </c>
      <c r="D22" s="89" t="e">
        <f>AVERAGE(Výpočty!J54:J56)</f>
        <v>#DIV/0!</v>
      </c>
      <c r="E22" s="85" t="e">
        <f>AVERAGE(Výpočty!K54:K56)</f>
        <v>#DIV/0!</v>
      </c>
      <c r="F22" s="85" t="e">
        <f>AVERAGE(Výpočty!F54:F56)</f>
        <v>#DIV/0!</v>
      </c>
      <c r="G22" s="85" t="e">
        <f>AVERAGE(Výpočty!M54:M56)</f>
        <v>#DIV/0!</v>
      </c>
      <c r="H22" s="85" t="e">
        <f>AVERAGE(Výpočty!O54:O56)</f>
        <v>#DIV/0!</v>
      </c>
      <c r="I22" s="90" t="e">
        <f>AVERAGE(Výpočty!H54:H56)</f>
        <v>#DIV/0!</v>
      </c>
      <c r="J22" s="77" t="e">
        <f>AVERAGE(Výpočty!P54:P56)</f>
        <v>#DIV/0!</v>
      </c>
      <c r="K22" s="36" t="e">
        <f>AVERAGE(Výpočty!T54:T56)</f>
        <v>#DIV/0!</v>
      </c>
      <c r="L22" s="37" t="e">
        <f>AVERAGE(Výpočty!U54:U56)</f>
        <v>#DIV/0!</v>
      </c>
      <c r="M22" s="37" t="e">
        <f>AVERAGE(Výpočty!V54:V56)</f>
        <v>#DIV/0!</v>
      </c>
      <c r="N22" s="35" t="e">
        <f>AVERAGE(Výpočty!W54:W56)</f>
        <v>#DIV/0!</v>
      </c>
      <c r="O22" s="37" t="e">
        <f>AVERAGE(Výpočty!X54:X56)</f>
        <v>#DIV/0!</v>
      </c>
    </row>
    <row r="23" spans="1:15" x14ac:dyDescent="0.2">
      <c r="A23" s="33" t="str">
        <f>'Vstupy hybridů'!A57</f>
        <v>H18</v>
      </c>
      <c r="B23" s="34" t="e">
        <f>AVERAGE(Výpočty!E57:E59)</f>
        <v>#DIV/0!</v>
      </c>
      <c r="C23" s="35" t="e">
        <f>AVERAGE(Výpočty!D57:D59)</f>
        <v>#DIV/0!</v>
      </c>
      <c r="D23" s="89" t="e">
        <f>AVERAGE(Výpočty!J57:J59)</f>
        <v>#DIV/0!</v>
      </c>
      <c r="E23" s="85" t="e">
        <f>AVERAGE(Výpočty!K57:K59)</f>
        <v>#DIV/0!</v>
      </c>
      <c r="F23" s="85" t="e">
        <f>AVERAGE(Výpočty!F57:F59)</f>
        <v>#DIV/0!</v>
      </c>
      <c r="G23" s="85" t="e">
        <f>AVERAGE(Výpočty!M57:M59)</f>
        <v>#DIV/0!</v>
      </c>
      <c r="H23" s="85" t="e">
        <f>AVERAGE(Výpočty!O57:O59)</f>
        <v>#DIV/0!</v>
      </c>
      <c r="I23" s="90" t="e">
        <f>AVERAGE(Výpočty!H57:H59)</f>
        <v>#DIV/0!</v>
      </c>
      <c r="J23" s="77" t="e">
        <f>AVERAGE(Výpočty!P57:P59)</f>
        <v>#DIV/0!</v>
      </c>
      <c r="K23" s="36" t="e">
        <f>AVERAGE(Výpočty!T57:T59)</f>
        <v>#DIV/0!</v>
      </c>
      <c r="L23" s="37" t="e">
        <f>AVERAGE(Výpočty!U57:U59)</f>
        <v>#DIV/0!</v>
      </c>
      <c r="M23" s="37" t="e">
        <f>AVERAGE(Výpočty!V57:V59)</f>
        <v>#DIV/0!</v>
      </c>
      <c r="N23" s="35" t="e">
        <f>AVERAGE(Výpočty!W57:W59)</f>
        <v>#DIV/0!</v>
      </c>
      <c r="O23" s="37" t="e">
        <f>AVERAGE(Výpočty!X57:X59)</f>
        <v>#DIV/0!</v>
      </c>
    </row>
    <row r="24" spans="1:15" x14ac:dyDescent="0.2">
      <c r="A24" s="33" t="str">
        <f>'Vstupy hybridů'!A60</f>
        <v>H19</v>
      </c>
      <c r="B24" s="34" t="e">
        <f>AVERAGE(Výpočty!E60:E62)</f>
        <v>#DIV/0!</v>
      </c>
      <c r="C24" s="35" t="e">
        <f>AVERAGE(Výpočty!D60:D62)</f>
        <v>#DIV/0!</v>
      </c>
      <c r="D24" s="89" t="e">
        <f>AVERAGE(Výpočty!J60:J62)</f>
        <v>#DIV/0!</v>
      </c>
      <c r="E24" s="85" t="e">
        <f>AVERAGE(Výpočty!K60:K62)</f>
        <v>#DIV/0!</v>
      </c>
      <c r="F24" s="85" t="e">
        <f>AVERAGE(Výpočty!F60:F62)</f>
        <v>#DIV/0!</v>
      </c>
      <c r="G24" s="85" t="e">
        <f>AVERAGE(Výpočty!M60:M62)</f>
        <v>#DIV/0!</v>
      </c>
      <c r="H24" s="85" t="e">
        <f>AVERAGE(Výpočty!O60:O62)</f>
        <v>#DIV/0!</v>
      </c>
      <c r="I24" s="90" t="e">
        <f>AVERAGE(Výpočty!H60:H62)</f>
        <v>#DIV/0!</v>
      </c>
      <c r="J24" s="77" t="e">
        <f>AVERAGE(Výpočty!P60:P62)</f>
        <v>#DIV/0!</v>
      </c>
      <c r="K24" s="36" t="e">
        <f>AVERAGE(Výpočty!T60:T62)</f>
        <v>#DIV/0!</v>
      </c>
      <c r="L24" s="37" t="e">
        <f>AVERAGE(Výpočty!U60:U62)</f>
        <v>#DIV/0!</v>
      </c>
      <c r="M24" s="37" t="e">
        <f>AVERAGE(Výpočty!V60:V62)</f>
        <v>#DIV/0!</v>
      </c>
      <c r="N24" s="35" t="e">
        <f>AVERAGE(Výpočty!W60:W62)</f>
        <v>#DIV/0!</v>
      </c>
      <c r="O24" s="37" t="e">
        <f>AVERAGE(Výpočty!X60:X62)</f>
        <v>#DIV/0!</v>
      </c>
    </row>
    <row r="25" spans="1:15" ht="13.5" thickBot="1" x14ac:dyDescent="0.25">
      <c r="A25" s="38" t="str">
        <f>'Vstupy hybridů'!A63</f>
        <v>H20</v>
      </c>
      <c r="B25" s="39" t="e">
        <f>AVERAGE(Výpočty!E63:E65)</f>
        <v>#DIV/0!</v>
      </c>
      <c r="C25" s="40" t="e">
        <f>AVERAGE(Výpočty!D63:D65)</f>
        <v>#DIV/0!</v>
      </c>
      <c r="D25" s="91" t="e">
        <f>AVERAGE(Výpočty!J63:J65)</f>
        <v>#DIV/0!</v>
      </c>
      <c r="E25" s="92" t="e">
        <f>AVERAGE(Výpočty!K63:K65)</f>
        <v>#DIV/0!</v>
      </c>
      <c r="F25" s="92" t="e">
        <f>AVERAGE(Výpočty!F63:F65)</f>
        <v>#DIV/0!</v>
      </c>
      <c r="G25" s="92" t="e">
        <f>AVERAGE(Výpočty!M63:M65)</f>
        <v>#DIV/0!</v>
      </c>
      <c r="H25" s="92" t="e">
        <f>AVERAGE(Výpočty!O63:O65)</f>
        <v>#DIV/0!</v>
      </c>
      <c r="I25" s="93" t="e">
        <f>AVERAGE(Výpočty!H63:H65)</f>
        <v>#DIV/0!</v>
      </c>
      <c r="J25" s="78" t="e">
        <f>AVERAGE(Výpočty!P63:P65)</f>
        <v>#DIV/0!</v>
      </c>
      <c r="K25" s="41" t="e">
        <f>AVERAGE(Výpočty!T63:T65)</f>
        <v>#DIV/0!</v>
      </c>
      <c r="L25" s="42" t="e">
        <f>AVERAGE(Výpočty!U63:U65)</f>
        <v>#DIV/0!</v>
      </c>
      <c r="M25" s="42" t="e">
        <f>AVERAGE(Výpočty!V63:V65)</f>
        <v>#DIV/0!</v>
      </c>
      <c r="N25" s="40" t="e">
        <f>AVERAGE(Výpočty!W63:W65)</f>
        <v>#DIV/0!</v>
      </c>
      <c r="O25" s="42" t="e">
        <f>AVERAGE(Výpočty!X63:X65)</f>
        <v>#DIV/0!</v>
      </c>
    </row>
  </sheetData>
  <sheetProtection password="A042" sheet="1" objects="1" scenarios="1"/>
  <mergeCells count="8">
    <mergeCell ref="K3:L3"/>
    <mergeCell ref="N3:O4"/>
    <mergeCell ref="A1:D1"/>
    <mergeCell ref="A3:A4"/>
    <mergeCell ref="D3:I3"/>
    <mergeCell ref="B3:B4"/>
    <mergeCell ref="C3:C4"/>
    <mergeCell ref="M3:M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zoomScale="90" zoomScaleNormal="90" workbookViewId="0">
      <selection activeCell="J17" sqref="J17"/>
    </sheetView>
  </sheetViews>
  <sheetFormatPr defaultColWidth="11.5703125" defaultRowHeight="12.75" x14ac:dyDescent="0.2"/>
  <cols>
    <col min="1" max="1" width="14.28515625" customWidth="1"/>
    <col min="2" max="2" width="7.28515625" customWidth="1"/>
    <col min="3" max="3" width="8.28515625" customWidth="1"/>
    <col min="4" max="4" width="8.5703125" customWidth="1"/>
    <col min="5" max="10" width="7.28515625" customWidth="1"/>
    <col min="11" max="11" width="8.42578125" customWidth="1"/>
    <col min="12" max="12" width="9.28515625" customWidth="1"/>
    <col min="13" max="13" width="9.85546875" customWidth="1"/>
    <col min="14" max="14" width="10.42578125" customWidth="1"/>
    <col min="15" max="15" width="11.85546875" customWidth="1"/>
  </cols>
  <sheetData>
    <row r="1" spans="1:15" x14ac:dyDescent="0.2">
      <c r="A1" s="199" t="str">
        <f>'Průměry hybridů'!A1:D1</f>
        <v>Chemická analýza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</row>
    <row r="2" spans="1:15" ht="13.5" thickBot="1" x14ac:dyDescent="0.25">
      <c r="A2" s="15"/>
      <c r="B2" s="15"/>
      <c r="C2" s="16"/>
      <c r="D2" s="12"/>
      <c r="E2" s="12"/>
      <c r="F2" s="12"/>
      <c r="G2" s="12"/>
      <c r="H2" s="12"/>
      <c r="I2" s="12"/>
      <c r="J2" s="12"/>
      <c r="K2" s="13"/>
      <c r="L2" s="12"/>
      <c r="M2" s="12"/>
      <c r="N2" s="14"/>
    </row>
    <row r="3" spans="1:15" ht="12.75" customHeight="1" thickBot="1" x14ac:dyDescent="0.25">
      <c r="A3" s="200" t="s">
        <v>4</v>
      </c>
      <c r="B3" s="212" t="s">
        <v>6</v>
      </c>
      <c r="C3" s="214" t="s">
        <v>31</v>
      </c>
      <c r="D3" s="201" t="s">
        <v>32</v>
      </c>
      <c r="E3" s="202"/>
      <c r="F3" s="202"/>
      <c r="G3" s="202"/>
      <c r="H3" s="202"/>
      <c r="I3" s="202"/>
      <c r="J3" s="211"/>
      <c r="K3" s="196" t="s">
        <v>7</v>
      </c>
      <c r="L3" s="197"/>
      <c r="M3" s="208" t="s">
        <v>80</v>
      </c>
      <c r="N3" s="198" t="s">
        <v>34</v>
      </c>
      <c r="O3" s="198"/>
    </row>
    <row r="4" spans="1:15" ht="40.5" customHeight="1" thickBot="1" x14ac:dyDescent="0.25">
      <c r="A4" s="200"/>
      <c r="B4" s="213"/>
      <c r="C4" s="215"/>
      <c r="D4" s="98" t="str">
        <f>'Průměry hybridů'!D4</f>
        <v>Vláknina</v>
      </c>
      <c r="E4" s="79" t="s">
        <v>9</v>
      </c>
      <c r="F4" s="80" t="s">
        <v>59</v>
      </c>
      <c r="G4" s="80" t="s">
        <v>39</v>
      </c>
      <c r="H4" s="80" t="s">
        <v>42</v>
      </c>
      <c r="I4" s="80" t="s">
        <v>41</v>
      </c>
      <c r="J4" s="124" t="s">
        <v>10</v>
      </c>
      <c r="K4" s="95" t="s">
        <v>11</v>
      </c>
      <c r="L4" s="18" t="str">
        <f>'Průměry hybridů'!L4</f>
        <v>Strav. vlákniny 69 %</v>
      </c>
      <c r="M4" s="210"/>
      <c r="N4" s="198"/>
      <c r="O4" s="198"/>
    </row>
    <row r="5" spans="1:15" ht="13.5" thickBot="1" x14ac:dyDescent="0.25">
      <c r="A5" s="146"/>
      <c r="B5" s="100" t="s">
        <v>12</v>
      </c>
      <c r="C5" s="123" t="s">
        <v>35</v>
      </c>
      <c r="D5" s="81" t="s">
        <v>12</v>
      </c>
      <c r="E5" s="82" t="s">
        <v>12</v>
      </c>
      <c r="F5" s="83" t="s">
        <v>12</v>
      </c>
      <c r="G5" s="83" t="s">
        <v>12</v>
      </c>
      <c r="H5" s="83" t="s">
        <v>12</v>
      </c>
      <c r="I5" s="83" t="s">
        <v>12</v>
      </c>
      <c r="J5" s="129" t="s">
        <v>12</v>
      </c>
      <c r="K5" s="75" t="s">
        <v>13</v>
      </c>
      <c r="L5" s="141" t="s">
        <v>13</v>
      </c>
      <c r="M5" s="147" t="s">
        <v>84</v>
      </c>
      <c r="N5" s="142" t="s">
        <v>76</v>
      </c>
      <c r="O5" s="28" t="s">
        <v>37</v>
      </c>
    </row>
    <row r="6" spans="1:15" x14ac:dyDescent="0.2">
      <c r="A6" s="156" t="str">
        <f>'Průměry hybridů'!A6</f>
        <v>H1</v>
      </c>
      <c r="B6" s="143" t="str">
        <f>IF(ISNUMBER('Průměry hybridů'!B6),'Průměry hybridů'!B6,"")</f>
        <v/>
      </c>
      <c r="C6" s="125" t="str">
        <f>IF(ISNUMBER('Průměry hybridů'!C6),'Průměry hybridů'!C6,"")</f>
        <v/>
      </c>
      <c r="D6" s="86" t="str">
        <f>IF(ISNUMBER('Průměry hybridů'!D6),'Průměry hybridů'!D6,"")</f>
        <v/>
      </c>
      <c r="E6" s="87" t="str">
        <f>IF(ISNUMBER('Průměry hybridů'!E6),'Průměry hybridů'!E6,"")</f>
        <v/>
      </c>
      <c r="F6" s="87" t="str">
        <f>IF(ISNUMBER('Průměry hybridů'!F6),'Průměry hybridů'!F6,"")</f>
        <v/>
      </c>
      <c r="G6" s="87" t="str">
        <f>IF(ISNUMBER('Průměry hybridů'!G6),'Průměry hybridů'!G6,"")</f>
        <v/>
      </c>
      <c r="H6" s="87" t="str">
        <f>IF(ISNUMBER('Průměry hybridů'!H6),'Průměry hybridů'!H6,"")</f>
        <v/>
      </c>
      <c r="I6" s="87" t="str">
        <f>IF(ISNUMBER('Průměry hybridů'!I6),'Průměry hybridů'!I6,"")</f>
        <v/>
      </c>
      <c r="J6" s="88" t="str">
        <f>IF(ISNUMBER('Průměry hybridů'!J6),'Průměry hybridů'!J6,"")</f>
        <v/>
      </c>
      <c r="K6" s="76" t="str">
        <f>IF(ISNUMBER('Průměry hybridů'!K6),'Průměry hybridů'!K6,"")</f>
        <v/>
      </c>
      <c r="L6" s="153" t="str">
        <f>IF(ISNUMBER('Průměry hybridů'!L6),'Průměry hybridů'!L6,"")</f>
        <v/>
      </c>
      <c r="M6" s="159" t="str">
        <f>IF(ISNUMBER('Průměry hybridů'!M6),'Průměry hybridů'!M6,"")</f>
        <v/>
      </c>
      <c r="N6" s="76" t="str">
        <f>IF(ISNUMBER('Průměry hybridů'!N6),'Průměry hybridů'!N6,"")</f>
        <v/>
      </c>
      <c r="O6" s="32" t="str">
        <f>IF(ISNUMBER('Průměry hybridů'!O6),'Průměry hybridů'!O6,"")</f>
        <v/>
      </c>
    </row>
    <row r="7" spans="1:15" x14ac:dyDescent="0.2">
      <c r="A7" s="157" t="str">
        <f>'Průměry hybridů'!A7</f>
        <v>H2</v>
      </c>
      <c r="B7" s="144" t="str">
        <f>IF(ISNUMBER('Průměry hybridů'!B7),'Průměry hybridů'!B7,"")</f>
        <v/>
      </c>
      <c r="C7" s="126" t="str">
        <f>IF(ISNUMBER('Průměry hybridů'!C7),'Průměry hybridů'!C7,"")</f>
        <v/>
      </c>
      <c r="D7" s="89" t="str">
        <f>IF(ISNUMBER('Průměry hybridů'!D7),'Průměry hybridů'!D7,"")</f>
        <v/>
      </c>
      <c r="E7" s="85" t="str">
        <f>IF(ISNUMBER('Průměry hybridů'!E7),'Průměry hybridů'!E7,"")</f>
        <v/>
      </c>
      <c r="F7" s="85" t="str">
        <f>IF(ISNUMBER('Průměry hybridů'!F7),'Průměry hybridů'!F7,"")</f>
        <v/>
      </c>
      <c r="G7" s="85" t="str">
        <f>IF(ISNUMBER('Průměry hybridů'!G7),'Průměry hybridů'!G7,"")</f>
        <v/>
      </c>
      <c r="H7" s="85" t="str">
        <f>IF(ISNUMBER('Průměry hybridů'!H7),'Průměry hybridů'!H7,"")</f>
        <v/>
      </c>
      <c r="I7" s="85" t="str">
        <f>IF(ISNUMBER('Průměry hybridů'!I7),'Průměry hybridů'!I7,"")</f>
        <v/>
      </c>
      <c r="J7" s="90" t="str">
        <f>IF(ISNUMBER('Průměry hybridů'!J7),'Průměry hybridů'!J7,"")</f>
        <v/>
      </c>
      <c r="K7" s="77" t="str">
        <f>IF(ISNUMBER('Průměry hybridů'!K7),'Průměry hybridů'!K7,"")</f>
        <v/>
      </c>
      <c r="L7" s="154" t="str">
        <f>IF(ISNUMBER('Průměry hybridů'!L7),'Průměry hybridů'!L7,"")</f>
        <v/>
      </c>
      <c r="M7" s="160" t="str">
        <f>IF(ISNUMBER('Průměry hybridů'!M7),'Průměry hybridů'!M7,"")</f>
        <v/>
      </c>
      <c r="N7" s="77" t="str">
        <f>IF(ISNUMBER('Průměry hybridů'!N7),'Průměry hybridů'!N7,"")</f>
        <v/>
      </c>
      <c r="O7" s="37" t="str">
        <f>IF(ISNUMBER('Průměry hybridů'!O7),'Průměry hybridů'!O7,"")</f>
        <v/>
      </c>
    </row>
    <row r="8" spans="1:15" x14ac:dyDescent="0.2">
      <c r="A8" s="157" t="str">
        <f>'Průměry hybridů'!A8</f>
        <v>H3</v>
      </c>
      <c r="B8" s="144" t="str">
        <f>IF(ISNUMBER('Průměry hybridů'!B8),'Průměry hybridů'!B8,"")</f>
        <v/>
      </c>
      <c r="C8" s="126" t="str">
        <f>IF(ISNUMBER('Průměry hybridů'!C8),'Průměry hybridů'!C8,"")</f>
        <v/>
      </c>
      <c r="D8" s="89" t="str">
        <f>IF(ISNUMBER('Průměry hybridů'!D8),'Průměry hybridů'!D8,"")</f>
        <v/>
      </c>
      <c r="E8" s="85" t="str">
        <f>IF(ISNUMBER('Průměry hybridů'!E8),'Průměry hybridů'!E8,"")</f>
        <v/>
      </c>
      <c r="F8" s="85" t="str">
        <f>IF(ISNUMBER('Průměry hybridů'!F8),'Průměry hybridů'!F8,"")</f>
        <v/>
      </c>
      <c r="G8" s="85" t="str">
        <f>IF(ISNUMBER('Průměry hybridů'!G8),'Průměry hybridů'!G8,"")</f>
        <v/>
      </c>
      <c r="H8" s="85" t="str">
        <f>IF(ISNUMBER('Průměry hybridů'!H8),'Průměry hybridů'!H8,"")</f>
        <v/>
      </c>
      <c r="I8" s="85" t="str">
        <f>IF(ISNUMBER('Průměry hybridů'!I8),'Průměry hybridů'!I8,"")</f>
        <v/>
      </c>
      <c r="J8" s="90" t="str">
        <f>IF(ISNUMBER('Průměry hybridů'!J8),'Průměry hybridů'!J8,"")</f>
        <v/>
      </c>
      <c r="K8" s="77" t="str">
        <f>IF(ISNUMBER('Průměry hybridů'!K8),'Průměry hybridů'!K8,"")</f>
        <v/>
      </c>
      <c r="L8" s="154" t="str">
        <f>IF(ISNUMBER('Průměry hybridů'!L8),'Průměry hybridů'!L8,"")</f>
        <v/>
      </c>
      <c r="M8" s="160" t="str">
        <f>IF(ISNUMBER('Průměry hybridů'!M8),'Průměry hybridů'!M8,"")</f>
        <v/>
      </c>
      <c r="N8" s="77" t="str">
        <f>IF(ISNUMBER('Průměry hybridů'!N8),'Průměry hybridů'!N8,"")</f>
        <v/>
      </c>
      <c r="O8" s="37" t="str">
        <f>IF(ISNUMBER('Průměry hybridů'!O8),'Průměry hybridů'!O8,"")</f>
        <v/>
      </c>
    </row>
    <row r="9" spans="1:15" x14ac:dyDescent="0.2">
      <c r="A9" s="157" t="str">
        <f>'Průměry hybridů'!A9</f>
        <v>H4</v>
      </c>
      <c r="B9" s="144" t="str">
        <f>IF(ISNUMBER('Průměry hybridů'!B9),'Průměry hybridů'!B9,"")</f>
        <v/>
      </c>
      <c r="C9" s="126" t="str">
        <f>IF(ISNUMBER('Průměry hybridů'!C9),'Průměry hybridů'!C9,"")</f>
        <v/>
      </c>
      <c r="D9" s="89" t="str">
        <f>IF(ISNUMBER('Průměry hybridů'!D9),'Průměry hybridů'!D9,"")</f>
        <v/>
      </c>
      <c r="E9" s="85" t="str">
        <f>IF(ISNUMBER('Průměry hybridů'!E9),'Průměry hybridů'!E9,"")</f>
        <v/>
      </c>
      <c r="F9" s="85" t="str">
        <f>IF(ISNUMBER('Průměry hybridů'!F9),'Průměry hybridů'!F9,"")</f>
        <v/>
      </c>
      <c r="G9" s="85" t="str">
        <f>IF(ISNUMBER('Průměry hybridů'!G9),'Průměry hybridů'!G9,"")</f>
        <v/>
      </c>
      <c r="H9" s="85" t="str">
        <f>IF(ISNUMBER('Průměry hybridů'!H9),'Průměry hybridů'!H9,"")</f>
        <v/>
      </c>
      <c r="I9" s="85" t="str">
        <f>IF(ISNUMBER('Průměry hybridů'!I9),'Průměry hybridů'!I9,"")</f>
        <v/>
      </c>
      <c r="J9" s="90" t="str">
        <f>IF(ISNUMBER('Průměry hybridů'!J9),'Průměry hybridů'!J9,"")</f>
        <v/>
      </c>
      <c r="K9" s="77" t="str">
        <f>IF(ISNUMBER('Průměry hybridů'!K9),'Průměry hybridů'!K9,"")</f>
        <v/>
      </c>
      <c r="L9" s="154" t="str">
        <f>IF(ISNUMBER('Průměry hybridů'!L9),'Průměry hybridů'!L9,"")</f>
        <v/>
      </c>
      <c r="M9" s="160" t="str">
        <f>IF(ISNUMBER('Průměry hybridů'!M9),'Průměry hybridů'!M9,"")</f>
        <v/>
      </c>
      <c r="N9" s="77" t="str">
        <f>IF(ISNUMBER('Průměry hybridů'!N9),'Průměry hybridů'!N9,"")</f>
        <v/>
      </c>
      <c r="O9" s="37" t="str">
        <f>IF(ISNUMBER('Průměry hybridů'!O9),'Průměry hybridů'!O9,"")</f>
        <v/>
      </c>
    </row>
    <row r="10" spans="1:15" x14ac:dyDescent="0.2">
      <c r="A10" s="157" t="str">
        <f>'Průměry hybridů'!A10</f>
        <v>H5</v>
      </c>
      <c r="B10" s="144" t="str">
        <f>IF(ISNUMBER('Průměry hybridů'!B10),'Průměry hybridů'!B10,"")</f>
        <v/>
      </c>
      <c r="C10" s="126" t="str">
        <f>IF(ISNUMBER('Průměry hybridů'!C10),'Průměry hybridů'!C10,"")</f>
        <v/>
      </c>
      <c r="D10" s="89" t="str">
        <f>IF(ISNUMBER('Průměry hybridů'!D10),'Průměry hybridů'!D10,"")</f>
        <v/>
      </c>
      <c r="E10" s="85" t="str">
        <f>IF(ISNUMBER('Průměry hybridů'!E10),'Průměry hybridů'!E10,"")</f>
        <v/>
      </c>
      <c r="F10" s="85" t="str">
        <f>IF(ISNUMBER('Průměry hybridů'!F10),'Průměry hybridů'!F10,"")</f>
        <v/>
      </c>
      <c r="G10" s="85" t="str">
        <f>IF(ISNUMBER('Průměry hybridů'!G10),'Průměry hybridů'!G10,"")</f>
        <v/>
      </c>
      <c r="H10" s="85" t="str">
        <f>IF(ISNUMBER('Průměry hybridů'!H10),'Průměry hybridů'!H10,"")</f>
        <v/>
      </c>
      <c r="I10" s="85" t="str">
        <f>IF(ISNUMBER('Průměry hybridů'!I10),'Průměry hybridů'!I10,"")</f>
        <v/>
      </c>
      <c r="J10" s="90" t="str">
        <f>IF(ISNUMBER('Průměry hybridů'!J10),'Průměry hybridů'!J10,"")</f>
        <v/>
      </c>
      <c r="K10" s="77" t="str">
        <f>IF(ISNUMBER('Průměry hybridů'!K10),'Průměry hybridů'!K10,"")</f>
        <v/>
      </c>
      <c r="L10" s="154" t="str">
        <f>IF(ISNUMBER('Průměry hybridů'!L10),'Průměry hybridů'!L10,"")</f>
        <v/>
      </c>
      <c r="M10" s="160" t="str">
        <f>IF(ISNUMBER('Průměry hybridů'!M10),'Průměry hybridů'!M10,"")</f>
        <v/>
      </c>
      <c r="N10" s="77" t="str">
        <f>IF(ISNUMBER('Průměry hybridů'!N10),'Průměry hybridů'!N10,"")</f>
        <v/>
      </c>
      <c r="O10" s="37" t="str">
        <f>IF(ISNUMBER('Průměry hybridů'!O10),'Průměry hybridů'!O10,"")</f>
        <v/>
      </c>
    </row>
    <row r="11" spans="1:15" x14ac:dyDescent="0.2">
      <c r="A11" s="157" t="str">
        <f>'Průměry hybridů'!A11</f>
        <v>H6</v>
      </c>
      <c r="B11" s="144" t="str">
        <f>IF(ISNUMBER('Průměry hybridů'!B11),'Průměry hybridů'!B11,"")</f>
        <v/>
      </c>
      <c r="C11" s="126" t="str">
        <f>IF(ISNUMBER('Průměry hybridů'!C11),'Průměry hybridů'!C11,"")</f>
        <v/>
      </c>
      <c r="D11" s="89" t="str">
        <f>IF(ISNUMBER('Průměry hybridů'!D11),'Průměry hybridů'!D11,"")</f>
        <v/>
      </c>
      <c r="E11" s="85" t="str">
        <f>IF(ISNUMBER('Průměry hybridů'!E11),'Průměry hybridů'!E11,"")</f>
        <v/>
      </c>
      <c r="F11" s="85" t="str">
        <f>IF(ISNUMBER('Průměry hybridů'!F11),'Průměry hybridů'!F11,"")</f>
        <v/>
      </c>
      <c r="G11" s="85" t="str">
        <f>IF(ISNUMBER('Průměry hybridů'!G11),'Průměry hybridů'!G11,"")</f>
        <v/>
      </c>
      <c r="H11" s="85" t="str">
        <f>IF(ISNUMBER('Průměry hybridů'!H11),'Průměry hybridů'!H11,"")</f>
        <v/>
      </c>
      <c r="I11" s="85" t="str">
        <f>IF(ISNUMBER('Průměry hybridů'!I11),'Průměry hybridů'!I11,"")</f>
        <v/>
      </c>
      <c r="J11" s="90" t="str">
        <f>IF(ISNUMBER('Průměry hybridů'!J11),'Průměry hybridů'!J11,"")</f>
        <v/>
      </c>
      <c r="K11" s="77" t="str">
        <f>IF(ISNUMBER('Průměry hybridů'!K11),'Průměry hybridů'!K11,"")</f>
        <v/>
      </c>
      <c r="L11" s="154" t="str">
        <f>IF(ISNUMBER('Průměry hybridů'!L11),'Průměry hybridů'!L11,"")</f>
        <v/>
      </c>
      <c r="M11" s="160" t="str">
        <f>IF(ISNUMBER('Průměry hybridů'!M11),'Průměry hybridů'!M11,"")</f>
        <v/>
      </c>
      <c r="N11" s="77" t="str">
        <f>IF(ISNUMBER('Průměry hybridů'!N11),'Průměry hybridů'!N11,"")</f>
        <v/>
      </c>
      <c r="O11" s="37" t="str">
        <f>IF(ISNUMBER('Průměry hybridů'!O11),'Průměry hybridů'!O11,"")</f>
        <v/>
      </c>
    </row>
    <row r="12" spans="1:15" x14ac:dyDescent="0.2">
      <c r="A12" s="157" t="str">
        <f>'Průměry hybridů'!A12</f>
        <v>H7</v>
      </c>
      <c r="B12" s="144" t="str">
        <f>IF(ISNUMBER('Průměry hybridů'!B12),'Průměry hybridů'!B12,"")</f>
        <v/>
      </c>
      <c r="C12" s="126" t="str">
        <f>IF(ISNUMBER('Průměry hybridů'!C12),'Průměry hybridů'!C12,"")</f>
        <v/>
      </c>
      <c r="D12" s="89" t="str">
        <f>IF(ISNUMBER('Průměry hybridů'!D12),'Průměry hybridů'!D12,"")</f>
        <v/>
      </c>
      <c r="E12" s="85" t="str">
        <f>IF(ISNUMBER('Průměry hybridů'!E12),'Průměry hybridů'!E12,"")</f>
        <v/>
      </c>
      <c r="F12" s="85" t="str">
        <f>IF(ISNUMBER('Průměry hybridů'!F12),'Průměry hybridů'!F12,"")</f>
        <v/>
      </c>
      <c r="G12" s="85" t="str">
        <f>IF(ISNUMBER('Průměry hybridů'!G12),'Průměry hybridů'!G12,"")</f>
        <v/>
      </c>
      <c r="H12" s="85" t="str">
        <f>IF(ISNUMBER('Průměry hybridů'!H12),'Průměry hybridů'!H12,"")</f>
        <v/>
      </c>
      <c r="I12" s="85" t="str">
        <f>IF(ISNUMBER('Průměry hybridů'!I12),'Průměry hybridů'!I12,"")</f>
        <v/>
      </c>
      <c r="J12" s="90" t="str">
        <f>IF(ISNUMBER('Průměry hybridů'!J12),'Průměry hybridů'!J12,"")</f>
        <v/>
      </c>
      <c r="K12" s="77" t="str">
        <f>IF(ISNUMBER('Průměry hybridů'!K12),'Průměry hybridů'!K12,"")</f>
        <v/>
      </c>
      <c r="L12" s="154" t="str">
        <f>IF(ISNUMBER('Průměry hybridů'!L12),'Průměry hybridů'!L12,"")</f>
        <v/>
      </c>
      <c r="M12" s="160" t="str">
        <f>IF(ISNUMBER('Průměry hybridů'!M12),'Průměry hybridů'!M12,"")</f>
        <v/>
      </c>
      <c r="N12" s="77" t="str">
        <f>IF(ISNUMBER('Průměry hybridů'!N12),'Průměry hybridů'!N12,"")</f>
        <v/>
      </c>
      <c r="O12" s="37" t="str">
        <f>IF(ISNUMBER('Průměry hybridů'!O12),'Průměry hybridů'!O12,"")</f>
        <v/>
      </c>
    </row>
    <row r="13" spans="1:15" x14ac:dyDescent="0.2">
      <c r="A13" s="157" t="str">
        <f>'Průměry hybridů'!A13</f>
        <v>H8</v>
      </c>
      <c r="B13" s="144" t="str">
        <f>IF(ISNUMBER('Průměry hybridů'!B13),'Průměry hybridů'!B13,"")</f>
        <v/>
      </c>
      <c r="C13" s="126" t="str">
        <f>IF(ISNUMBER('Průměry hybridů'!C13),'Průměry hybridů'!C13,"")</f>
        <v/>
      </c>
      <c r="D13" s="89" t="str">
        <f>IF(ISNUMBER('Průměry hybridů'!D13),'Průměry hybridů'!D13,"")</f>
        <v/>
      </c>
      <c r="E13" s="85" t="str">
        <f>IF(ISNUMBER('Průměry hybridů'!E13),'Průměry hybridů'!E13,"")</f>
        <v/>
      </c>
      <c r="F13" s="85" t="str">
        <f>IF(ISNUMBER('Průměry hybridů'!F13),'Průměry hybridů'!F13,"")</f>
        <v/>
      </c>
      <c r="G13" s="85" t="str">
        <f>IF(ISNUMBER('Průměry hybridů'!G13),'Průměry hybridů'!G13,"")</f>
        <v/>
      </c>
      <c r="H13" s="85" t="str">
        <f>IF(ISNUMBER('Průměry hybridů'!H13),'Průměry hybridů'!H13,"")</f>
        <v/>
      </c>
      <c r="I13" s="85" t="str">
        <f>IF(ISNUMBER('Průměry hybridů'!I13),'Průměry hybridů'!I13,"")</f>
        <v/>
      </c>
      <c r="J13" s="90" t="str">
        <f>IF(ISNUMBER('Průměry hybridů'!J13),'Průměry hybridů'!J13,"")</f>
        <v/>
      </c>
      <c r="K13" s="77" t="str">
        <f>IF(ISNUMBER('Průměry hybridů'!K13),'Průměry hybridů'!K13,"")</f>
        <v/>
      </c>
      <c r="L13" s="154" t="str">
        <f>IF(ISNUMBER('Průměry hybridů'!L13),'Průměry hybridů'!L13,"")</f>
        <v/>
      </c>
      <c r="M13" s="160" t="str">
        <f>IF(ISNUMBER('Průměry hybridů'!M13),'Průměry hybridů'!M13,"")</f>
        <v/>
      </c>
      <c r="N13" s="77" t="str">
        <f>IF(ISNUMBER('Průměry hybridů'!N13),'Průměry hybridů'!N13,"")</f>
        <v/>
      </c>
      <c r="O13" s="37" t="str">
        <f>IF(ISNUMBER('Průměry hybridů'!O13),'Průměry hybridů'!O13,"")</f>
        <v/>
      </c>
    </row>
    <row r="14" spans="1:15" x14ac:dyDescent="0.2">
      <c r="A14" s="157" t="str">
        <f>'Průměry hybridů'!A14</f>
        <v>H9</v>
      </c>
      <c r="B14" s="144" t="str">
        <f>IF(ISNUMBER('Průměry hybridů'!B14),'Průměry hybridů'!B14,"")</f>
        <v/>
      </c>
      <c r="C14" s="126" t="str">
        <f>IF(ISNUMBER('Průměry hybridů'!C14),'Průměry hybridů'!C14,"")</f>
        <v/>
      </c>
      <c r="D14" s="89" t="str">
        <f>IF(ISNUMBER('Průměry hybridů'!D14),'Průměry hybridů'!D14,"")</f>
        <v/>
      </c>
      <c r="E14" s="85" t="str">
        <f>IF(ISNUMBER('Průměry hybridů'!E14),'Průměry hybridů'!E14,"")</f>
        <v/>
      </c>
      <c r="F14" s="85" t="str">
        <f>IF(ISNUMBER('Průměry hybridů'!F14),'Průměry hybridů'!F14,"")</f>
        <v/>
      </c>
      <c r="G14" s="85" t="str">
        <f>IF(ISNUMBER('Průměry hybridů'!G14),'Průměry hybridů'!G14,"")</f>
        <v/>
      </c>
      <c r="H14" s="85" t="str">
        <f>IF(ISNUMBER('Průměry hybridů'!H14),'Průměry hybridů'!H14,"")</f>
        <v/>
      </c>
      <c r="I14" s="85" t="str">
        <f>IF(ISNUMBER('Průměry hybridů'!I14),'Průměry hybridů'!I14,"")</f>
        <v/>
      </c>
      <c r="J14" s="90" t="str">
        <f>IF(ISNUMBER('Průměry hybridů'!J14),'Průměry hybridů'!J14,"")</f>
        <v/>
      </c>
      <c r="K14" s="77" t="str">
        <f>IF(ISNUMBER('Průměry hybridů'!K14),'Průměry hybridů'!K14,"")</f>
        <v/>
      </c>
      <c r="L14" s="154" t="str">
        <f>IF(ISNUMBER('Průměry hybridů'!L14),'Průměry hybridů'!L14,"")</f>
        <v/>
      </c>
      <c r="M14" s="160" t="str">
        <f>IF(ISNUMBER('Průměry hybridů'!M14),'Průměry hybridů'!M14,"")</f>
        <v/>
      </c>
      <c r="N14" s="77" t="str">
        <f>IF(ISNUMBER('Průměry hybridů'!N14),'Průměry hybridů'!N14,"")</f>
        <v/>
      </c>
      <c r="O14" s="37" t="str">
        <f>IF(ISNUMBER('Průměry hybridů'!O14),'Průměry hybridů'!O14,"")</f>
        <v/>
      </c>
    </row>
    <row r="15" spans="1:15" x14ac:dyDescent="0.2">
      <c r="A15" s="157" t="str">
        <f>'Průměry hybridů'!A15</f>
        <v>H10</v>
      </c>
      <c r="B15" s="144" t="str">
        <f>IF(ISNUMBER('Průměry hybridů'!B15),'Průměry hybridů'!B15,"")</f>
        <v/>
      </c>
      <c r="C15" s="126" t="str">
        <f>IF(ISNUMBER('Průměry hybridů'!C15),'Průměry hybridů'!C15,"")</f>
        <v/>
      </c>
      <c r="D15" s="89" t="str">
        <f>IF(ISNUMBER('Průměry hybridů'!D15),'Průměry hybridů'!D15,"")</f>
        <v/>
      </c>
      <c r="E15" s="85" t="str">
        <f>IF(ISNUMBER('Průměry hybridů'!E15),'Průměry hybridů'!E15,"")</f>
        <v/>
      </c>
      <c r="F15" s="85" t="str">
        <f>IF(ISNUMBER('Průměry hybridů'!F15),'Průměry hybridů'!F15,"")</f>
        <v/>
      </c>
      <c r="G15" s="85" t="str">
        <f>IF(ISNUMBER('Průměry hybridů'!G15),'Průměry hybridů'!G15,"")</f>
        <v/>
      </c>
      <c r="H15" s="85" t="str">
        <f>IF(ISNUMBER('Průměry hybridů'!H15),'Průměry hybridů'!H15,"")</f>
        <v/>
      </c>
      <c r="I15" s="85" t="str">
        <f>IF(ISNUMBER('Průměry hybridů'!I15),'Průměry hybridů'!I15,"")</f>
        <v/>
      </c>
      <c r="J15" s="90" t="str">
        <f>IF(ISNUMBER('Průměry hybridů'!J15),'Průměry hybridů'!J15,"")</f>
        <v/>
      </c>
      <c r="K15" s="77" t="str">
        <f>IF(ISNUMBER('Průměry hybridů'!K15),'Průměry hybridů'!K15,"")</f>
        <v/>
      </c>
      <c r="L15" s="154" t="str">
        <f>IF(ISNUMBER('Průměry hybridů'!L15),'Průměry hybridů'!L15,"")</f>
        <v/>
      </c>
      <c r="M15" s="160" t="str">
        <f>IF(ISNUMBER('Průměry hybridů'!M15),'Průměry hybridů'!M15,"")</f>
        <v/>
      </c>
      <c r="N15" s="77" t="str">
        <f>IF(ISNUMBER('Průměry hybridů'!N15),'Průměry hybridů'!N15,"")</f>
        <v/>
      </c>
      <c r="O15" s="37" t="str">
        <f>IF(ISNUMBER('Průměry hybridů'!O15),'Průměry hybridů'!O15,"")</f>
        <v/>
      </c>
    </row>
    <row r="16" spans="1:15" x14ac:dyDescent="0.2">
      <c r="A16" s="157" t="str">
        <f>'Průměry hybridů'!A16</f>
        <v>H11</v>
      </c>
      <c r="B16" s="144" t="str">
        <f>IF(ISNUMBER('Průměry hybridů'!B16),'Průměry hybridů'!B16,"")</f>
        <v/>
      </c>
      <c r="C16" s="126" t="str">
        <f>IF(ISNUMBER('Průměry hybridů'!C16),'Průměry hybridů'!C16,"")</f>
        <v/>
      </c>
      <c r="D16" s="89" t="str">
        <f>IF(ISNUMBER('Průměry hybridů'!D16),'Průměry hybridů'!D16,"")</f>
        <v/>
      </c>
      <c r="E16" s="85" t="str">
        <f>IF(ISNUMBER('Průměry hybridů'!E16),'Průměry hybridů'!E16,"")</f>
        <v/>
      </c>
      <c r="F16" s="85" t="str">
        <f>IF(ISNUMBER('Průměry hybridů'!F16),'Průměry hybridů'!F16,"")</f>
        <v/>
      </c>
      <c r="G16" s="85" t="str">
        <f>IF(ISNUMBER('Průměry hybridů'!G16),'Průměry hybridů'!G16,"")</f>
        <v/>
      </c>
      <c r="H16" s="85" t="str">
        <f>IF(ISNUMBER('Průměry hybridů'!H16),'Průměry hybridů'!H16,"")</f>
        <v/>
      </c>
      <c r="I16" s="85" t="str">
        <f>IF(ISNUMBER('Průměry hybridů'!I16),'Průměry hybridů'!I16,"")</f>
        <v/>
      </c>
      <c r="J16" s="90" t="str">
        <f>IF(ISNUMBER('Průměry hybridů'!J16),'Průměry hybridů'!J16,"")</f>
        <v/>
      </c>
      <c r="K16" s="77" t="str">
        <f>IF(ISNUMBER('Průměry hybridů'!K16),'Průměry hybridů'!K16,"")</f>
        <v/>
      </c>
      <c r="L16" s="154" t="str">
        <f>IF(ISNUMBER('Průměry hybridů'!L16),'Průměry hybridů'!L16,"")</f>
        <v/>
      </c>
      <c r="M16" s="160" t="str">
        <f>IF(ISNUMBER('Průměry hybridů'!M16),'Průměry hybridů'!M16,"")</f>
        <v/>
      </c>
      <c r="N16" s="77" t="str">
        <f>IF(ISNUMBER('Průměry hybridů'!N16),'Průměry hybridů'!N16,"")</f>
        <v/>
      </c>
      <c r="O16" s="37" t="str">
        <f>IF(ISNUMBER('Průměry hybridů'!O16),'Průměry hybridů'!O16,"")</f>
        <v/>
      </c>
    </row>
    <row r="17" spans="1:15" x14ac:dyDescent="0.2">
      <c r="A17" s="157" t="str">
        <f>'Průměry hybridů'!A17</f>
        <v>H12</v>
      </c>
      <c r="B17" s="144" t="str">
        <f>IF(ISNUMBER('Průměry hybridů'!B17),'Průměry hybridů'!B17,"")</f>
        <v/>
      </c>
      <c r="C17" s="126" t="str">
        <f>IF(ISNUMBER('Průměry hybridů'!C17),'Průměry hybridů'!C17,"")</f>
        <v/>
      </c>
      <c r="D17" s="89" t="str">
        <f>IF(ISNUMBER('Průměry hybridů'!D17),'Průměry hybridů'!D17,"")</f>
        <v/>
      </c>
      <c r="E17" s="85" t="str">
        <f>IF(ISNUMBER('Průměry hybridů'!E17),'Průměry hybridů'!E17,"")</f>
        <v/>
      </c>
      <c r="F17" s="85" t="str">
        <f>IF(ISNUMBER('Průměry hybridů'!F17),'Průměry hybridů'!F17,"")</f>
        <v/>
      </c>
      <c r="G17" s="85" t="str">
        <f>IF(ISNUMBER('Průměry hybridů'!G17),'Průměry hybridů'!G17,"")</f>
        <v/>
      </c>
      <c r="H17" s="85" t="str">
        <f>IF(ISNUMBER('Průměry hybridů'!H17),'Průměry hybridů'!H17,"")</f>
        <v/>
      </c>
      <c r="I17" s="85" t="str">
        <f>IF(ISNUMBER('Průměry hybridů'!I17),'Průměry hybridů'!I17,"")</f>
        <v/>
      </c>
      <c r="J17" s="90" t="str">
        <f>IF(ISNUMBER('Průměry hybridů'!J17),'Průměry hybridů'!J17,"")</f>
        <v/>
      </c>
      <c r="K17" s="77" t="str">
        <f>IF(ISNUMBER('Průměry hybridů'!K17),'Průměry hybridů'!K17,"")</f>
        <v/>
      </c>
      <c r="L17" s="154" t="str">
        <f>IF(ISNUMBER('Průměry hybridů'!L17),'Průměry hybridů'!L17,"")</f>
        <v/>
      </c>
      <c r="M17" s="160" t="str">
        <f>IF(ISNUMBER('Průměry hybridů'!M17),'Průměry hybridů'!M17,"")</f>
        <v/>
      </c>
      <c r="N17" s="77" t="str">
        <f>IF(ISNUMBER('Průměry hybridů'!N17),'Průměry hybridů'!N17,"")</f>
        <v/>
      </c>
      <c r="O17" s="37" t="str">
        <f>IF(ISNUMBER('Průměry hybridů'!O17),'Průměry hybridů'!O17,"")</f>
        <v/>
      </c>
    </row>
    <row r="18" spans="1:15" x14ac:dyDescent="0.2">
      <c r="A18" s="157" t="str">
        <f>'Průměry hybridů'!A18</f>
        <v>H13</v>
      </c>
      <c r="B18" s="144" t="str">
        <f>IF(ISNUMBER('Průměry hybridů'!B18),'Průměry hybridů'!B18,"")</f>
        <v/>
      </c>
      <c r="C18" s="126" t="str">
        <f>IF(ISNUMBER('Průměry hybridů'!C18),'Průměry hybridů'!C18,"")</f>
        <v/>
      </c>
      <c r="D18" s="89" t="str">
        <f>IF(ISNUMBER('Průměry hybridů'!D18),'Průměry hybridů'!D18,"")</f>
        <v/>
      </c>
      <c r="E18" s="85" t="str">
        <f>IF(ISNUMBER('Průměry hybridů'!E18),'Průměry hybridů'!E18,"")</f>
        <v/>
      </c>
      <c r="F18" s="85" t="str">
        <f>IF(ISNUMBER('Průměry hybridů'!F18),'Průměry hybridů'!F18,"")</f>
        <v/>
      </c>
      <c r="G18" s="85" t="str">
        <f>IF(ISNUMBER('Průměry hybridů'!G18),'Průměry hybridů'!G18,"")</f>
        <v/>
      </c>
      <c r="H18" s="85" t="str">
        <f>IF(ISNUMBER('Průměry hybridů'!H18),'Průměry hybridů'!H18,"")</f>
        <v/>
      </c>
      <c r="I18" s="85" t="str">
        <f>IF(ISNUMBER('Průměry hybridů'!I18),'Průměry hybridů'!I18,"")</f>
        <v/>
      </c>
      <c r="J18" s="90" t="str">
        <f>IF(ISNUMBER('Průměry hybridů'!J18),'Průměry hybridů'!J18,"")</f>
        <v/>
      </c>
      <c r="K18" s="77" t="str">
        <f>IF(ISNUMBER('Průměry hybridů'!K18),'Průměry hybridů'!K18,"")</f>
        <v/>
      </c>
      <c r="L18" s="154" t="str">
        <f>IF(ISNUMBER('Průměry hybridů'!L18),'Průměry hybridů'!L18,"")</f>
        <v/>
      </c>
      <c r="M18" s="160" t="str">
        <f>IF(ISNUMBER('Průměry hybridů'!M18),'Průměry hybridů'!M18,"")</f>
        <v/>
      </c>
      <c r="N18" s="77" t="str">
        <f>IF(ISNUMBER('Průměry hybridů'!N18),'Průměry hybridů'!N18,"")</f>
        <v/>
      </c>
      <c r="O18" s="37" t="str">
        <f>IF(ISNUMBER('Průměry hybridů'!O18),'Průměry hybridů'!O18,"")</f>
        <v/>
      </c>
    </row>
    <row r="19" spans="1:15" x14ac:dyDescent="0.2">
      <c r="A19" s="157" t="str">
        <f>'Průměry hybridů'!A19</f>
        <v>H14</v>
      </c>
      <c r="B19" s="144" t="str">
        <f>IF(ISNUMBER('Průměry hybridů'!B19),'Průměry hybridů'!B19,"")</f>
        <v/>
      </c>
      <c r="C19" s="126" t="str">
        <f>IF(ISNUMBER('Průměry hybridů'!C19),'Průměry hybridů'!C19,"")</f>
        <v/>
      </c>
      <c r="D19" s="89" t="str">
        <f>IF(ISNUMBER('Průměry hybridů'!D19),'Průměry hybridů'!D19,"")</f>
        <v/>
      </c>
      <c r="E19" s="85" t="str">
        <f>IF(ISNUMBER('Průměry hybridů'!E19),'Průměry hybridů'!E19,"")</f>
        <v/>
      </c>
      <c r="F19" s="85" t="str">
        <f>IF(ISNUMBER('Průměry hybridů'!F19),'Průměry hybridů'!F19,"")</f>
        <v/>
      </c>
      <c r="G19" s="85" t="str">
        <f>IF(ISNUMBER('Průměry hybridů'!G19),'Průměry hybridů'!G19,"")</f>
        <v/>
      </c>
      <c r="H19" s="85" t="str">
        <f>IF(ISNUMBER('Průměry hybridů'!H19),'Průměry hybridů'!H19,"")</f>
        <v/>
      </c>
      <c r="I19" s="85" t="str">
        <f>IF(ISNUMBER('Průměry hybridů'!I19),'Průměry hybridů'!I19,"")</f>
        <v/>
      </c>
      <c r="J19" s="90" t="str">
        <f>IF(ISNUMBER('Průměry hybridů'!J19),'Průměry hybridů'!J19,"")</f>
        <v/>
      </c>
      <c r="K19" s="77" t="str">
        <f>IF(ISNUMBER('Průměry hybridů'!K19),'Průměry hybridů'!K19,"")</f>
        <v/>
      </c>
      <c r="L19" s="154" t="str">
        <f>IF(ISNUMBER('Průměry hybridů'!L19),'Průměry hybridů'!L19,"")</f>
        <v/>
      </c>
      <c r="M19" s="160" t="str">
        <f>IF(ISNUMBER('Průměry hybridů'!M19),'Průměry hybridů'!M19,"")</f>
        <v/>
      </c>
      <c r="N19" s="77" t="str">
        <f>IF(ISNUMBER('Průměry hybridů'!N19),'Průměry hybridů'!N19,"")</f>
        <v/>
      </c>
      <c r="O19" s="37" t="str">
        <f>IF(ISNUMBER('Průměry hybridů'!O19),'Průměry hybridů'!O19,"")</f>
        <v/>
      </c>
    </row>
    <row r="20" spans="1:15" x14ac:dyDescent="0.2">
      <c r="A20" s="157" t="str">
        <f>'Průměry hybridů'!A20</f>
        <v>H15</v>
      </c>
      <c r="B20" s="144" t="str">
        <f>IF(ISNUMBER('Průměry hybridů'!B20),'Průměry hybridů'!B20,"")</f>
        <v/>
      </c>
      <c r="C20" s="126" t="str">
        <f>IF(ISNUMBER('Průměry hybridů'!C20),'Průměry hybridů'!C20,"")</f>
        <v/>
      </c>
      <c r="D20" s="89" t="str">
        <f>IF(ISNUMBER('Průměry hybridů'!D20),'Průměry hybridů'!D20,"")</f>
        <v/>
      </c>
      <c r="E20" s="85" t="str">
        <f>IF(ISNUMBER('Průměry hybridů'!E20),'Průměry hybridů'!E20,"")</f>
        <v/>
      </c>
      <c r="F20" s="85" t="str">
        <f>IF(ISNUMBER('Průměry hybridů'!F20),'Průměry hybridů'!F20,"")</f>
        <v/>
      </c>
      <c r="G20" s="85" t="str">
        <f>IF(ISNUMBER('Průměry hybridů'!G20),'Průměry hybridů'!G20,"")</f>
        <v/>
      </c>
      <c r="H20" s="85" t="str">
        <f>IF(ISNUMBER('Průměry hybridů'!H20),'Průměry hybridů'!H20,"")</f>
        <v/>
      </c>
      <c r="I20" s="85" t="str">
        <f>IF(ISNUMBER('Průměry hybridů'!I20),'Průměry hybridů'!I20,"")</f>
        <v/>
      </c>
      <c r="J20" s="90" t="str">
        <f>IF(ISNUMBER('Průměry hybridů'!J20),'Průměry hybridů'!J20,"")</f>
        <v/>
      </c>
      <c r="K20" s="77" t="str">
        <f>IF(ISNUMBER('Průměry hybridů'!K20),'Průměry hybridů'!K20,"")</f>
        <v/>
      </c>
      <c r="L20" s="154" t="str">
        <f>IF(ISNUMBER('Průměry hybridů'!L20),'Průměry hybridů'!L20,"")</f>
        <v/>
      </c>
      <c r="M20" s="160" t="str">
        <f>IF(ISNUMBER('Průměry hybridů'!M20),'Průměry hybridů'!M20,"")</f>
        <v/>
      </c>
      <c r="N20" s="77" t="str">
        <f>IF(ISNUMBER('Průměry hybridů'!N20),'Průměry hybridů'!N20,"")</f>
        <v/>
      </c>
      <c r="O20" s="37" t="str">
        <f>IF(ISNUMBER('Průměry hybridů'!O20),'Průměry hybridů'!O20,"")</f>
        <v/>
      </c>
    </row>
    <row r="21" spans="1:15" x14ac:dyDescent="0.2">
      <c r="A21" s="157" t="str">
        <f>'Průměry hybridů'!A21</f>
        <v>H16</v>
      </c>
      <c r="B21" s="144" t="str">
        <f>IF(ISNUMBER('Průměry hybridů'!B21),'Průměry hybridů'!B21,"")</f>
        <v/>
      </c>
      <c r="C21" s="126" t="str">
        <f>IF(ISNUMBER('Průměry hybridů'!C21),'Průměry hybridů'!C21,"")</f>
        <v/>
      </c>
      <c r="D21" s="89" t="str">
        <f>IF(ISNUMBER('Průměry hybridů'!D21),'Průměry hybridů'!D21,"")</f>
        <v/>
      </c>
      <c r="E21" s="85" t="str">
        <f>IF(ISNUMBER('Průměry hybridů'!E21),'Průměry hybridů'!E21,"")</f>
        <v/>
      </c>
      <c r="F21" s="85" t="str">
        <f>IF(ISNUMBER('Průměry hybridů'!F21),'Průměry hybridů'!F21,"")</f>
        <v/>
      </c>
      <c r="G21" s="85" t="str">
        <f>IF(ISNUMBER('Průměry hybridů'!G21),'Průměry hybridů'!G21,"")</f>
        <v/>
      </c>
      <c r="H21" s="85" t="str">
        <f>IF(ISNUMBER('Průměry hybridů'!H21),'Průměry hybridů'!H21,"")</f>
        <v/>
      </c>
      <c r="I21" s="85" t="str">
        <f>IF(ISNUMBER('Průměry hybridů'!I21),'Průměry hybridů'!I21,"")</f>
        <v/>
      </c>
      <c r="J21" s="90" t="str">
        <f>IF(ISNUMBER('Průměry hybridů'!J21),'Průměry hybridů'!J21,"")</f>
        <v/>
      </c>
      <c r="K21" s="77" t="str">
        <f>IF(ISNUMBER('Průměry hybridů'!K21),'Průměry hybridů'!K21,"")</f>
        <v/>
      </c>
      <c r="L21" s="154" t="str">
        <f>IF(ISNUMBER('Průměry hybridů'!L21),'Průměry hybridů'!L21,"")</f>
        <v/>
      </c>
      <c r="M21" s="160" t="str">
        <f>IF(ISNUMBER('Průměry hybridů'!M21),'Průměry hybridů'!M21,"")</f>
        <v/>
      </c>
      <c r="N21" s="77" t="str">
        <f>IF(ISNUMBER('Průměry hybridů'!N21),'Průměry hybridů'!N21,"")</f>
        <v/>
      </c>
      <c r="O21" s="37" t="str">
        <f>IF(ISNUMBER('Průměry hybridů'!O21),'Průměry hybridů'!O21,"")</f>
        <v/>
      </c>
    </row>
    <row r="22" spans="1:15" x14ac:dyDescent="0.2">
      <c r="A22" s="157" t="str">
        <f>'Průměry hybridů'!A22</f>
        <v>H17</v>
      </c>
      <c r="B22" s="144" t="str">
        <f>IF(ISNUMBER('Průměry hybridů'!B22),'Průměry hybridů'!B22,"")</f>
        <v/>
      </c>
      <c r="C22" s="126" t="str">
        <f>IF(ISNUMBER('Průměry hybridů'!C22),'Průměry hybridů'!C22,"")</f>
        <v/>
      </c>
      <c r="D22" s="89" t="str">
        <f>IF(ISNUMBER('Průměry hybridů'!D22),'Průměry hybridů'!D22,"")</f>
        <v/>
      </c>
      <c r="E22" s="85" t="str">
        <f>IF(ISNUMBER('Průměry hybridů'!E22),'Průměry hybridů'!E22,"")</f>
        <v/>
      </c>
      <c r="F22" s="85" t="str">
        <f>IF(ISNUMBER('Průměry hybridů'!F22),'Průměry hybridů'!F22,"")</f>
        <v/>
      </c>
      <c r="G22" s="85" t="str">
        <f>IF(ISNUMBER('Průměry hybridů'!G22),'Průměry hybridů'!G22,"")</f>
        <v/>
      </c>
      <c r="H22" s="85" t="str">
        <f>IF(ISNUMBER('Průměry hybridů'!H22),'Průměry hybridů'!H22,"")</f>
        <v/>
      </c>
      <c r="I22" s="85" t="str">
        <f>IF(ISNUMBER('Průměry hybridů'!I22),'Průměry hybridů'!I22,"")</f>
        <v/>
      </c>
      <c r="J22" s="90" t="str">
        <f>IF(ISNUMBER('Průměry hybridů'!J22),'Průměry hybridů'!J22,"")</f>
        <v/>
      </c>
      <c r="K22" s="77" t="str">
        <f>IF(ISNUMBER('Průměry hybridů'!K22),'Průměry hybridů'!K22,"")</f>
        <v/>
      </c>
      <c r="L22" s="154" t="str">
        <f>IF(ISNUMBER('Průměry hybridů'!L22),'Průměry hybridů'!L22,"")</f>
        <v/>
      </c>
      <c r="M22" s="160" t="str">
        <f>IF(ISNUMBER('Průměry hybridů'!M22),'Průměry hybridů'!M22,"")</f>
        <v/>
      </c>
      <c r="N22" s="77" t="str">
        <f>IF(ISNUMBER('Průměry hybridů'!N22),'Průměry hybridů'!N22,"")</f>
        <v/>
      </c>
      <c r="O22" s="37" t="str">
        <f>IF(ISNUMBER('Průměry hybridů'!O22),'Průměry hybridů'!O22,"")</f>
        <v/>
      </c>
    </row>
    <row r="23" spans="1:15" x14ac:dyDescent="0.2">
      <c r="A23" s="157" t="str">
        <f>'Průměry hybridů'!A23</f>
        <v>H18</v>
      </c>
      <c r="B23" s="144" t="str">
        <f>IF(ISNUMBER('Průměry hybridů'!B23),'Průměry hybridů'!B23,"")</f>
        <v/>
      </c>
      <c r="C23" s="126" t="str">
        <f>IF(ISNUMBER('Průměry hybridů'!C23),'Průměry hybridů'!C23,"")</f>
        <v/>
      </c>
      <c r="D23" s="89" t="str">
        <f>IF(ISNUMBER('Průměry hybridů'!D23),'Průměry hybridů'!D23,"")</f>
        <v/>
      </c>
      <c r="E23" s="85" t="str">
        <f>IF(ISNUMBER('Průměry hybridů'!E23),'Průměry hybridů'!E23,"")</f>
        <v/>
      </c>
      <c r="F23" s="85" t="str">
        <f>IF(ISNUMBER('Průměry hybridů'!F23),'Průměry hybridů'!F23,"")</f>
        <v/>
      </c>
      <c r="G23" s="85" t="str">
        <f>IF(ISNUMBER('Průměry hybridů'!G23),'Průměry hybridů'!G23,"")</f>
        <v/>
      </c>
      <c r="H23" s="85" t="str">
        <f>IF(ISNUMBER('Průměry hybridů'!H23),'Průměry hybridů'!H23,"")</f>
        <v/>
      </c>
      <c r="I23" s="85" t="str">
        <f>IF(ISNUMBER('Průměry hybridů'!I23),'Průměry hybridů'!I23,"")</f>
        <v/>
      </c>
      <c r="J23" s="90" t="str">
        <f>IF(ISNUMBER('Průměry hybridů'!J23),'Průměry hybridů'!J23,"")</f>
        <v/>
      </c>
      <c r="K23" s="77" t="str">
        <f>IF(ISNUMBER('Průměry hybridů'!K23),'Průměry hybridů'!K23,"")</f>
        <v/>
      </c>
      <c r="L23" s="154" t="str">
        <f>IF(ISNUMBER('Průměry hybridů'!L23),'Průměry hybridů'!L23,"")</f>
        <v/>
      </c>
      <c r="M23" s="160" t="str">
        <f>IF(ISNUMBER('Průměry hybridů'!M23),'Průměry hybridů'!M23,"")</f>
        <v/>
      </c>
      <c r="N23" s="77" t="str">
        <f>IF(ISNUMBER('Průměry hybridů'!N23),'Průměry hybridů'!N23,"")</f>
        <v/>
      </c>
      <c r="O23" s="37" t="str">
        <f>IF(ISNUMBER('Průměry hybridů'!O23),'Průměry hybridů'!O23,"")</f>
        <v/>
      </c>
    </row>
    <row r="24" spans="1:15" x14ac:dyDescent="0.2">
      <c r="A24" s="157" t="str">
        <f>'Průměry hybridů'!A24</f>
        <v>H19</v>
      </c>
      <c r="B24" s="144" t="str">
        <f>IF(ISNUMBER('Průměry hybridů'!B24),'Průměry hybridů'!B24,"")</f>
        <v/>
      </c>
      <c r="C24" s="126" t="str">
        <f>IF(ISNUMBER('Průměry hybridů'!C24),'Průměry hybridů'!C24,"")</f>
        <v/>
      </c>
      <c r="D24" s="89" t="str">
        <f>IF(ISNUMBER('Průměry hybridů'!D24),'Průměry hybridů'!D24,"")</f>
        <v/>
      </c>
      <c r="E24" s="85" t="str">
        <f>IF(ISNUMBER('Průměry hybridů'!E24),'Průměry hybridů'!E24,"")</f>
        <v/>
      </c>
      <c r="F24" s="85" t="str">
        <f>IF(ISNUMBER('Průměry hybridů'!F24),'Průměry hybridů'!F24,"")</f>
        <v/>
      </c>
      <c r="G24" s="85" t="str">
        <f>IF(ISNUMBER('Průměry hybridů'!G24),'Průměry hybridů'!G24,"")</f>
        <v/>
      </c>
      <c r="H24" s="85" t="str">
        <f>IF(ISNUMBER('Průměry hybridů'!H24),'Průměry hybridů'!H24,"")</f>
        <v/>
      </c>
      <c r="I24" s="85" t="str">
        <f>IF(ISNUMBER('Průměry hybridů'!I24),'Průměry hybridů'!I24,"")</f>
        <v/>
      </c>
      <c r="J24" s="90" t="str">
        <f>IF(ISNUMBER('Průměry hybridů'!J24),'Průměry hybridů'!J24,"")</f>
        <v/>
      </c>
      <c r="K24" s="77" t="str">
        <f>IF(ISNUMBER('Průměry hybridů'!K24),'Průměry hybridů'!K24,"")</f>
        <v/>
      </c>
      <c r="L24" s="154" t="str">
        <f>IF(ISNUMBER('Průměry hybridů'!L24),'Průměry hybridů'!L24,"")</f>
        <v/>
      </c>
      <c r="M24" s="160" t="str">
        <f>IF(ISNUMBER('Průměry hybridů'!M24),'Průměry hybridů'!M24,"")</f>
        <v/>
      </c>
      <c r="N24" s="77" t="str">
        <f>IF(ISNUMBER('Průměry hybridů'!N24),'Průměry hybridů'!N24,"")</f>
        <v/>
      </c>
      <c r="O24" s="37" t="str">
        <f>IF(ISNUMBER('Průměry hybridů'!O24),'Průměry hybridů'!O24,"")</f>
        <v/>
      </c>
    </row>
    <row r="25" spans="1:15" ht="13.5" thickBot="1" x14ac:dyDescent="0.25">
      <c r="A25" s="158" t="str">
        <f>'Průměry hybridů'!A25</f>
        <v>H20</v>
      </c>
      <c r="B25" s="145" t="str">
        <f>IF(ISNUMBER('Průměry hybridů'!B25),'Průměry hybridů'!B25,"")</f>
        <v/>
      </c>
      <c r="C25" s="127" t="str">
        <f>IF(ISNUMBER('Průměry hybridů'!C25),'Průměry hybridů'!C25,"")</f>
        <v/>
      </c>
      <c r="D25" s="91" t="str">
        <f>IF(ISNUMBER('Průměry hybridů'!D25),'Průměry hybridů'!D25,"")</f>
        <v/>
      </c>
      <c r="E25" s="92" t="str">
        <f>IF(ISNUMBER('Průměry hybridů'!E25),'Průměry hybridů'!E25,"")</f>
        <v/>
      </c>
      <c r="F25" s="92" t="str">
        <f>IF(ISNUMBER('Průměry hybridů'!F25),'Průměry hybridů'!F25,"")</f>
        <v/>
      </c>
      <c r="G25" s="92" t="str">
        <f>IF(ISNUMBER('Průměry hybridů'!G25),'Průměry hybridů'!G25,"")</f>
        <v/>
      </c>
      <c r="H25" s="92" t="str">
        <f>IF(ISNUMBER('Průměry hybridů'!H25),'Průměry hybridů'!H25,"")</f>
        <v/>
      </c>
      <c r="I25" s="92" t="str">
        <f>IF(ISNUMBER('Průměry hybridů'!I25),'Průměry hybridů'!I25,"")</f>
        <v/>
      </c>
      <c r="J25" s="93" t="str">
        <f>IF(ISNUMBER('Průměry hybridů'!J25),'Průměry hybridů'!J25,"")</f>
        <v/>
      </c>
      <c r="K25" s="78" t="str">
        <f>IF(ISNUMBER('Průměry hybridů'!K25),'Průměry hybridů'!K25,"")</f>
        <v/>
      </c>
      <c r="L25" s="155" t="str">
        <f>IF(ISNUMBER('Průměry hybridů'!L25),'Průměry hybridů'!L25,"")</f>
        <v/>
      </c>
      <c r="M25" s="161" t="str">
        <f>IF(ISNUMBER('Průměry hybridů'!M25),'Průměry hybridů'!M25,"")</f>
        <v/>
      </c>
      <c r="N25" s="78" t="str">
        <f>IF(ISNUMBER('Průměry hybridů'!N25),'Průměry hybridů'!N25,"")</f>
        <v/>
      </c>
      <c r="O25" s="42" t="str">
        <f>IF(ISNUMBER('Průměry hybridů'!O25),'Průměry hybridů'!O25,"")</f>
        <v/>
      </c>
    </row>
    <row r="26" spans="1:15" ht="13.5" thickBot="1" x14ac:dyDescent="0.25">
      <c r="A26" s="148" t="s">
        <v>38</v>
      </c>
      <c r="B26" s="101" t="e">
        <f t="shared" ref="B26:O26" si="0">AVERAGE(B6:B25)</f>
        <v>#DIV/0!</v>
      </c>
      <c r="C26" s="128" t="e">
        <f t="shared" si="0"/>
        <v>#DIV/0!</v>
      </c>
      <c r="D26" s="149" t="e">
        <f t="shared" si="0"/>
        <v>#DIV/0!</v>
      </c>
      <c r="E26" s="150" t="e">
        <f t="shared" si="0"/>
        <v>#DIV/0!</v>
      </c>
      <c r="F26" s="150" t="e">
        <f t="shared" si="0"/>
        <v>#DIV/0!</v>
      </c>
      <c r="G26" s="150" t="e">
        <f t="shared" si="0"/>
        <v>#DIV/0!</v>
      </c>
      <c r="H26" s="150" t="e">
        <f t="shared" si="0"/>
        <v>#DIV/0!</v>
      </c>
      <c r="I26" s="150" t="e">
        <f t="shared" si="0"/>
        <v>#DIV/0!</v>
      </c>
      <c r="J26" s="151" t="e">
        <f t="shared" si="0"/>
        <v>#DIV/0!</v>
      </c>
      <c r="K26" s="99" t="e">
        <f t="shared" si="0"/>
        <v>#DIV/0!</v>
      </c>
      <c r="L26" s="44" t="e">
        <f t="shared" si="0"/>
        <v>#DIV/0!</v>
      </c>
      <c r="M26" s="152" t="e">
        <f t="shared" ref="M26" si="1">AVERAGE(M6:M25)</f>
        <v>#DIV/0!</v>
      </c>
      <c r="N26" s="43" t="e">
        <f t="shared" si="0"/>
        <v>#DIV/0!</v>
      </c>
      <c r="O26" s="44" t="e">
        <f t="shared" si="0"/>
        <v>#DIV/0!</v>
      </c>
    </row>
  </sheetData>
  <mergeCells count="8">
    <mergeCell ref="A1:O1"/>
    <mergeCell ref="M3:M4"/>
    <mergeCell ref="D3:J3"/>
    <mergeCell ref="K3:L3"/>
    <mergeCell ref="N3:O4"/>
    <mergeCell ref="A3:A4"/>
    <mergeCell ref="B3:B4"/>
    <mergeCell ref="C3:C4"/>
  </mergeCells>
  <pageMargins left="0.70866141732283472" right="0.70866141732283472" top="0.59055118110236227" bottom="0.59055118110236227" header="7.874015748031496E-2" footer="7.874015748031496E-2"/>
  <pageSetup paperSize="9" firstPageNumber="0" orientation="landscape" r:id="rId1"/>
  <headerFooter alignWithMargins="0">
    <oddHeader xml:space="preserve">&amp;L&amp;G&amp;RVídeňská 1023, 69123 Pohořelice
tel: +420519424247, email: nutrivet@nutrivet.cz, web: www.nutrivet.cz </oddHeader>
    <oddFooter xml:space="preserve">&amp;C&amp;"Times New Roman,Obyčejné"&amp;12
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workbookViewId="0">
      <selection activeCell="F9" sqref="F9"/>
    </sheetView>
  </sheetViews>
  <sheetFormatPr defaultRowHeight="12.75" x14ac:dyDescent="0.2"/>
  <cols>
    <col min="1" max="1" width="13.7109375" customWidth="1"/>
    <col min="2" max="2" width="10.7109375" customWidth="1"/>
    <col min="6" max="6" width="13.28515625" customWidth="1"/>
  </cols>
  <sheetData>
    <row r="1" spans="1:8" x14ac:dyDescent="0.2">
      <c r="A1" s="216" t="s">
        <v>69</v>
      </c>
      <c r="B1" s="216"/>
      <c r="C1" s="216"/>
      <c r="D1" s="216"/>
      <c r="E1" s="216"/>
      <c r="F1" s="216"/>
      <c r="G1" s="216"/>
      <c r="H1" s="216"/>
    </row>
    <row r="2" spans="1:8" x14ac:dyDescent="0.2">
      <c r="A2" s="56"/>
      <c r="B2" s="56"/>
      <c r="C2" s="56"/>
      <c r="D2" s="56"/>
      <c r="E2" s="56"/>
      <c r="F2" s="56"/>
      <c r="G2" s="56"/>
      <c r="H2" s="56"/>
    </row>
    <row r="3" spans="1:8" x14ac:dyDescent="0.2">
      <c r="A3" s="216" t="s">
        <v>64</v>
      </c>
      <c r="B3" s="216"/>
      <c r="C3" s="216"/>
      <c r="D3" s="56"/>
      <c r="E3" s="56"/>
      <c r="F3" s="216" t="s">
        <v>63</v>
      </c>
      <c r="G3" s="216"/>
      <c r="H3" s="216"/>
    </row>
    <row r="4" spans="1:8" x14ac:dyDescent="0.2">
      <c r="A4" s="107" t="s">
        <v>67</v>
      </c>
      <c r="B4" s="106">
        <f>B5-B9</f>
        <v>-200</v>
      </c>
      <c r="C4" s="106" t="e">
        <f>'Srovnání hybridů'!$N$26</f>
        <v>#DIV/0!</v>
      </c>
      <c r="D4" s="56"/>
      <c r="E4" s="56"/>
      <c r="F4" s="107" t="s">
        <v>67</v>
      </c>
      <c r="G4" s="106">
        <f>G5-G9</f>
        <v>-5</v>
      </c>
      <c r="H4" s="106" t="e">
        <f>'Srovnání hybridů'!$O$26</f>
        <v>#DIV/0!</v>
      </c>
    </row>
    <row r="5" spans="1:8" x14ac:dyDescent="0.2">
      <c r="A5" s="107" t="s">
        <v>65</v>
      </c>
      <c r="B5" s="106">
        <f>MIN('Srovnání hybridů'!O6:O25)</f>
        <v>0</v>
      </c>
      <c r="C5" s="106" t="e">
        <f>'Srovnání hybridů'!$N$26</f>
        <v>#DIV/0!</v>
      </c>
      <c r="D5" s="56"/>
      <c r="E5" s="56"/>
      <c r="F5" s="107" t="s">
        <v>65</v>
      </c>
      <c r="G5" s="106">
        <f>MIN('Srovnání hybridů'!N6:N25)</f>
        <v>0</v>
      </c>
      <c r="H5" s="106" t="e">
        <f>'Srovnání hybridů'!$O$26</f>
        <v>#DIV/0!</v>
      </c>
    </row>
    <row r="6" spans="1:8" x14ac:dyDescent="0.2">
      <c r="A6" s="107" t="s">
        <v>66</v>
      </c>
      <c r="B6" s="106">
        <f>MAX('Srovnání hybridů'!O6:O25)</f>
        <v>0</v>
      </c>
      <c r="C6" s="106" t="e">
        <f>'Srovnání hybridů'!$N$26</f>
        <v>#DIV/0!</v>
      </c>
      <c r="D6" s="56"/>
      <c r="E6" s="56"/>
      <c r="F6" s="107" t="s">
        <v>66</v>
      </c>
      <c r="G6" s="106">
        <f>MAX('Srovnání hybridů'!N6:N25)</f>
        <v>0</v>
      </c>
      <c r="H6" s="106" t="e">
        <f>'Srovnání hybridů'!$O$26</f>
        <v>#DIV/0!</v>
      </c>
    </row>
    <row r="7" spans="1:8" x14ac:dyDescent="0.2">
      <c r="A7" s="107" t="s">
        <v>68</v>
      </c>
      <c r="B7" s="106">
        <f>B6+B9</f>
        <v>200</v>
      </c>
      <c r="C7" s="106" t="e">
        <f>'Srovnání hybridů'!$N$26</f>
        <v>#DIV/0!</v>
      </c>
      <c r="D7" s="56"/>
      <c r="E7" s="56"/>
      <c r="F7" s="107" t="s">
        <v>68</v>
      </c>
      <c r="G7" s="106">
        <f>G6+G9</f>
        <v>5</v>
      </c>
      <c r="H7" s="106" t="e">
        <f>'Srovnání hybridů'!$O$26</f>
        <v>#DIV/0!</v>
      </c>
    </row>
    <row r="8" spans="1:8" x14ac:dyDescent="0.2">
      <c r="A8" s="56"/>
      <c r="B8" s="104"/>
      <c r="C8" s="56"/>
      <c r="D8" s="56"/>
      <c r="E8" s="56"/>
      <c r="F8" s="56"/>
      <c r="G8" s="104"/>
      <c r="H8" s="56"/>
    </row>
    <row r="9" spans="1:8" x14ac:dyDescent="0.2">
      <c r="A9" s="107" t="s">
        <v>71</v>
      </c>
      <c r="B9" s="105">
        <v>200</v>
      </c>
      <c r="C9" s="56"/>
      <c r="D9" s="56"/>
      <c r="E9" s="56"/>
      <c r="F9" s="107" t="s">
        <v>71</v>
      </c>
      <c r="G9" s="105">
        <v>5</v>
      </c>
      <c r="H9" s="56"/>
    </row>
    <row r="10" spans="1:8" x14ac:dyDescent="0.2">
      <c r="A10" s="56"/>
      <c r="B10" s="56"/>
      <c r="C10" s="56"/>
      <c r="D10" s="56"/>
      <c r="E10" s="56"/>
      <c r="F10" s="56"/>
      <c r="G10" s="56"/>
      <c r="H10" s="56"/>
    </row>
    <row r="11" spans="1:8" x14ac:dyDescent="0.2">
      <c r="A11" s="56"/>
      <c r="B11" s="56"/>
      <c r="C11" s="56"/>
      <c r="D11" s="56"/>
      <c r="E11" s="56"/>
      <c r="F11" s="56"/>
      <c r="G11" s="56"/>
      <c r="H11" s="56"/>
    </row>
    <row r="12" spans="1:8" x14ac:dyDescent="0.2">
      <c r="C12" s="17"/>
    </row>
  </sheetData>
  <sheetProtection password="A042" sheet="1"/>
  <mergeCells count="3">
    <mergeCell ref="F3:H3"/>
    <mergeCell ref="A3:C3"/>
    <mergeCell ref="A1:H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grafy</vt:lpstr>
      </vt:variant>
      <vt:variant>
        <vt:i4>2</vt:i4>
      </vt:variant>
    </vt:vector>
  </HeadingPairs>
  <TitlesOfParts>
    <vt:vector size="10" baseType="lpstr">
      <vt:lpstr>Informace o odběru</vt:lpstr>
      <vt:lpstr>Vstupy hybridů</vt:lpstr>
      <vt:lpstr>Konstanty výpočtů</vt:lpstr>
      <vt:lpstr>Konstanty výpočtu NEL</vt:lpstr>
      <vt:lpstr>Výpočty</vt:lpstr>
      <vt:lpstr>Průměry hybridů</vt:lpstr>
      <vt:lpstr>Srovnání hybridů</vt:lpstr>
      <vt:lpstr>Prumery produkce mléka</vt:lpstr>
      <vt:lpstr>Obsah sušiny a škrobu</vt:lpstr>
      <vt:lpstr>Produkce mléka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Ucet</dc:creator>
  <cp:lastModifiedBy>Labina</cp:lastModifiedBy>
  <cp:lastPrinted>2015-11-22T22:57:05Z</cp:lastPrinted>
  <dcterms:created xsi:type="dcterms:W3CDTF">2015-07-21T14:45:06Z</dcterms:created>
  <dcterms:modified xsi:type="dcterms:W3CDTF">2016-07-28T06:26:01Z</dcterms:modified>
</cp:coreProperties>
</file>