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380" windowHeight="8085" tabRatio="850"/>
  </bookViews>
  <sheets>
    <sheet name="Informace o odběru" sheetId="1" r:id="rId1"/>
    <sheet name="Vstupy hybridů NIRs" sheetId="11" r:id="rId2"/>
    <sheet name="Konstanty výpočtů" sheetId="12" state="hidden" r:id="rId3"/>
    <sheet name="Konstanty výpočtu NEL" sheetId="10" state="hidden" r:id="rId4"/>
    <sheet name="Výpočty" sheetId="3" state="hidden" r:id="rId5"/>
    <sheet name="Průměry hybridů" sheetId="8" state="hidden" r:id="rId6"/>
    <sheet name="Srovnání hybridů" sheetId="4" r:id="rId7"/>
    <sheet name="Prumery produkce mléka" sheetId="6" state="hidden" r:id="rId8"/>
    <sheet name="Obsah sušiny a škrobu" sheetId="7" r:id="rId9"/>
    <sheet name="Produkce mléka" sheetId="5" r:id="rId10"/>
  </sheets>
  <calcPr calcId="145621"/>
  <fileRecoveryPr repairLoad="1"/>
</workbook>
</file>

<file path=xl/calcChain.xml><?xml version="1.0" encoding="utf-8"?>
<calcChain xmlns="http://schemas.openxmlformats.org/spreadsheetml/2006/main">
  <c r="F9" i="11" l="1"/>
  <c r="F8" i="11"/>
  <c r="F7" i="11"/>
  <c r="F12" i="11"/>
  <c r="O5" i="8" l="1"/>
  <c r="O5" i="4" s="1"/>
  <c r="O3" i="8"/>
  <c r="O3" i="4" s="1"/>
  <c r="A1" i="11"/>
  <c r="A1" i="8" s="1"/>
  <c r="A1" i="4" s="1"/>
  <c r="N4" i="8"/>
  <c r="N4" i="4" s="1"/>
  <c r="F6" i="3"/>
  <c r="AF15" i="3"/>
  <c r="AF16" i="3"/>
  <c r="AF17" i="3"/>
  <c r="AF18" i="3"/>
  <c r="AF19" i="3"/>
  <c r="AF20" i="3"/>
  <c r="AF21" i="3"/>
  <c r="AF22" i="3"/>
  <c r="AF23" i="3"/>
  <c r="AF24" i="3"/>
  <c r="AF25" i="3"/>
  <c r="AF26" i="3"/>
  <c r="AF27" i="3"/>
  <c r="AF28" i="3"/>
  <c r="AF29" i="3"/>
  <c r="AF30" i="3"/>
  <c r="AF31" i="3"/>
  <c r="AF32" i="3"/>
  <c r="AF33" i="3"/>
  <c r="AF34" i="3"/>
  <c r="AF35" i="3"/>
  <c r="AF36" i="3"/>
  <c r="AF37" i="3"/>
  <c r="AF38" i="3"/>
  <c r="AF39" i="3"/>
  <c r="AF40" i="3"/>
  <c r="AF41" i="3"/>
  <c r="AF42" i="3"/>
  <c r="AF43" i="3"/>
  <c r="AF44" i="3"/>
  <c r="AF45" i="3"/>
  <c r="AF46" i="3"/>
  <c r="AF47" i="3"/>
  <c r="AF48" i="3"/>
  <c r="AF49" i="3"/>
  <c r="AF50" i="3"/>
  <c r="AF51" i="3"/>
  <c r="AF52" i="3"/>
  <c r="AF53" i="3"/>
  <c r="AF54" i="3"/>
  <c r="AF55" i="3"/>
  <c r="AF56" i="3"/>
  <c r="AF57" i="3"/>
  <c r="AF58" i="3"/>
  <c r="AF59" i="3"/>
  <c r="AF60" i="3"/>
  <c r="AF61" i="3"/>
  <c r="AF62" i="3"/>
  <c r="AF63" i="3"/>
  <c r="AF64" i="3"/>
  <c r="AF65" i="3"/>
  <c r="AE15" i="3"/>
  <c r="AE16" i="3"/>
  <c r="AE17" i="3"/>
  <c r="AE18" i="3"/>
  <c r="AE19" i="3"/>
  <c r="AE20" i="3"/>
  <c r="AE21" i="3"/>
  <c r="AE22" i="3"/>
  <c r="AE23" i="3"/>
  <c r="AE24" i="3"/>
  <c r="AE25" i="3"/>
  <c r="AE26" i="3"/>
  <c r="AE27" i="3"/>
  <c r="AE28" i="3"/>
  <c r="AE29" i="3"/>
  <c r="AE30" i="3"/>
  <c r="AE31" i="3"/>
  <c r="AE32" i="3"/>
  <c r="AE33" i="3"/>
  <c r="AE34" i="3"/>
  <c r="AE35" i="3"/>
  <c r="AE36" i="3"/>
  <c r="AE37" i="3"/>
  <c r="AE38" i="3"/>
  <c r="AE39" i="3"/>
  <c r="AE40" i="3"/>
  <c r="AE41" i="3"/>
  <c r="AE42" i="3"/>
  <c r="AE43" i="3"/>
  <c r="AE44" i="3"/>
  <c r="AE45" i="3"/>
  <c r="AE46" i="3"/>
  <c r="AE47" i="3"/>
  <c r="AE48" i="3"/>
  <c r="AE49" i="3"/>
  <c r="AE50" i="3"/>
  <c r="AE51" i="3"/>
  <c r="AE52" i="3"/>
  <c r="AE53" i="3"/>
  <c r="AE54" i="3"/>
  <c r="AE55" i="3"/>
  <c r="AE56" i="3"/>
  <c r="AE57" i="3"/>
  <c r="AE58" i="3"/>
  <c r="AE59" i="3"/>
  <c r="AE60" i="3"/>
  <c r="AE61" i="3"/>
  <c r="AE62" i="3"/>
  <c r="AE63" i="3"/>
  <c r="AE64" i="3"/>
  <c r="AE65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D57" i="3"/>
  <c r="AD58" i="3"/>
  <c r="AD59" i="3"/>
  <c r="AD60" i="3"/>
  <c r="AD61" i="3"/>
  <c r="AD62" i="3"/>
  <c r="AD63" i="3"/>
  <c r="AD64" i="3"/>
  <c r="AD65" i="3"/>
  <c r="F66" i="11"/>
  <c r="F65" i="3" s="1"/>
  <c r="F65" i="11"/>
  <c r="F64" i="3" s="1"/>
  <c r="F64" i="11"/>
  <c r="F63" i="3" s="1"/>
  <c r="F63" i="11"/>
  <c r="F62" i="3" s="1"/>
  <c r="F62" i="11"/>
  <c r="F61" i="3" s="1"/>
  <c r="F61" i="11"/>
  <c r="F60" i="3" s="1"/>
  <c r="F60" i="11"/>
  <c r="F59" i="3" s="1"/>
  <c r="F59" i="11"/>
  <c r="F58" i="3" s="1"/>
  <c r="F58" i="11"/>
  <c r="F57" i="3" s="1"/>
  <c r="F57" i="11"/>
  <c r="F56" i="3" s="1"/>
  <c r="F56" i="11"/>
  <c r="F55" i="3" s="1"/>
  <c r="F55" i="11"/>
  <c r="F54" i="3" s="1"/>
  <c r="F54" i="11"/>
  <c r="F53" i="3" s="1"/>
  <c r="F53" i="11"/>
  <c r="F52" i="3" s="1"/>
  <c r="F52" i="11"/>
  <c r="F51" i="11"/>
  <c r="F50" i="3" s="1"/>
  <c r="F50" i="11"/>
  <c r="F49" i="3" s="1"/>
  <c r="F49" i="11"/>
  <c r="F48" i="11"/>
  <c r="F47" i="3" s="1"/>
  <c r="F47" i="11"/>
  <c r="F46" i="3" s="1"/>
  <c r="F46" i="11"/>
  <c r="F45" i="3" s="1"/>
  <c r="F45" i="11"/>
  <c r="F44" i="3" s="1"/>
  <c r="F44" i="11"/>
  <c r="F43" i="3" s="1"/>
  <c r="F43" i="11"/>
  <c r="F42" i="3" s="1"/>
  <c r="F42" i="11"/>
  <c r="F41" i="3" s="1"/>
  <c r="F41" i="11"/>
  <c r="F40" i="3" s="1"/>
  <c r="F40" i="11"/>
  <c r="F39" i="3" s="1"/>
  <c r="F39" i="11"/>
  <c r="F38" i="3" s="1"/>
  <c r="F38" i="11"/>
  <c r="F37" i="3" s="1"/>
  <c r="F37" i="11"/>
  <c r="F36" i="3" s="1"/>
  <c r="F36" i="11"/>
  <c r="F35" i="3" s="1"/>
  <c r="F35" i="11"/>
  <c r="F34" i="3" s="1"/>
  <c r="F34" i="11"/>
  <c r="F33" i="3" s="1"/>
  <c r="F33" i="11"/>
  <c r="F32" i="3" s="1"/>
  <c r="F32" i="11"/>
  <c r="F31" i="3" s="1"/>
  <c r="F31" i="11"/>
  <c r="F30" i="3" s="1"/>
  <c r="F30" i="11"/>
  <c r="F29" i="3" s="1"/>
  <c r="F29" i="11"/>
  <c r="F28" i="3" s="1"/>
  <c r="F28" i="11"/>
  <c r="F27" i="3" s="1"/>
  <c r="F27" i="11"/>
  <c r="F26" i="3" s="1"/>
  <c r="F26" i="11"/>
  <c r="F25" i="3" s="1"/>
  <c r="F25" i="11"/>
  <c r="F24" i="3" s="1"/>
  <c r="F24" i="11"/>
  <c r="F23" i="3" s="1"/>
  <c r="F23" i="11"/>
  <c r="F22" i="3" s="1"/>
  <c r="F22" i="11"/>
  <c r="F21" i="3" s="1"/>
  <c r="F21" i="11"/>
  <c r="F20" i="3" s="1"/>
  <c r="F20" i="11"/>
  <c r="F19" i="3" s="1"/>
  <c r="F19" i="11"/>
  <c r="F18" i="3" s="1"/>
  <c r="F18" i="11"/>
  <c r="F17" i="3" s="1"/>
  <c r="F17" i="11"/>
  <c r="F16" i="11"/>
  <c r="F15" i="3" s="1"/>
  <c r="F15" i="11"/>
  <c r="F14" i="3" s="1"/>
  <c r="F14" i="11"/>
  <c r="F13" i="3" s="1"/>
  <c r="F13" i="11"/>
  <c r="F12" i="3" s="1"/>
  <c r="F11" i="3"/>
  <c r="F11" i="11"/>
  <c r="F10" i="3" s="1"/>
  <c r="F10" i="11"/>
  <c r="F9" i="3" s="1"/>
  <c r="F8" i="3"/>
  <c r="F7" i="3"/>
  <c r="F48" i="3"/>
  <c r="F16" i="3"/>
  <c r="L6" i="8"/>
  <c r="L6" i="4" s="1"/>
  <c r="L25" i="8"/>
  <c r="L25" i="4" s="1"/>
  <c r="L24" i="8"/>
  <c r="L24" i="4" s="1"/>
  <c r="L23" i="8"/>
  <c r="L23" i="4" s="1"/>
  <c r="L22" i="8"/>
  <c r="L22" i="4" s="1"/>
  <c r="L21" i="8"/>
  <c r="L21" i="4" s="1"/>
  <c r="L20" i="8"/>
  <c r="L20" i="4" s="1"/>
  <c r="L19" i="8"/>
  <c r="L19" i="4" s="1"/>
  <c r="L18" i="8"/>
  <c r="L18" i="4" s="1"/>
  <c r="L17" i="8"/>
  <c r="L17" i="4" s="1"/>
  <c r="L16" i="8"/>
  <c r="L16" i="4" s="1"/>
  <c r="L15" i="8"/>
  <c r="L15" i="4" s="1"/>
  <c r="L14" i="8"/>
  <c r="L14" i="4" s="1"/>
  <c r="L13" i="8"/>
  <c r="L13" i="4" s="1"/>
  <c r="L12" i="8"/>
  <c r="L12" i="4" s="1"/>
  <c r="L11" i="8"/>
  <c r="L11" i="4" s="1"/>
  <c r="L10" i="8"/>
  <c r="L10" i="4" s="1"/>
  <c r="L9" i="8"/>
  <c r="L9" i="4" s="1"/>
  <c r="L8" i="8"/>
  <c r="L8" i="4" s="1"/>
  <c r="L7" i="8"/>
  <c r="L7" i="4" s="1"/>
  <c r="A25" i="8"/>
  <c r="A25" i="4" s="1"/>
  <c r="A24" i="8"/>
  <c r="A24" i="4" s="1"/>
  <c r="A23" i="8"/>
  <c r="A23" i="4" s="1"/>
  <c r="A22" i="8"/>
  <c r="A22" i="4" s="1"/>
  <c r="A21" i="8"/>
  <c r="A21" i="4" s="1"/>
  <c r="A20" i="8"/>
  <c r="A20" i="4" s="1"/>
  <c r="A19" i="8"/>
  <c r="A19" i="4" s="1"/>
  <c r="A18" i="8"/>
  <c r="A18" i="4" s="1"/>
  <c r="A17" i="8"/>
  <c r="A17" i="4" s="1"/>
  <c r="A16" i="8"/>
  <c r="A16" i="4" s="1"/>
  <c r="A15" i="8"/>
  <c r="A15" i="4" s="1"/>
  <c r="A14" i="8"/>
  <c r="A14" i="4" s="1"/>
  <c r="A13" i="8"/>
  <c r="A13" i="4" s="1"/>
  <c r="A12" i="8"/>
  <c r="A12" i="4" s="1"/>
  <c r="A11" i="8"/>
  <c r="A11" i="4" s="1"/>
  <c r="A10" i="8"/>
  <c r="A10" i="4" s="1"/>
  <c r="A9" i="8"/>
  <c r="A9" i="4" s="1"/>
  <c r="A8" i="8"/>
  <c r="A8" i="4" s="1"/>
  <c r="A7" i="8"/>
  <c r="A7" i="4" s="1"/>
  <c r="A6" i="8"/>
  <c r="A6" i="4" s="1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A63" i="3"/>
  <c r="A60" i="3"/>
  <c r="A57" i="3"/>
  <c r="A54" i="3"/>
  <c r="A51" i="3"/>
  <c r="A48" i="3"/>
  <c r="A45" i="3"/>
  <c r="A42" i="3"/>
  <c r="A39" i="3"/>
  <c r="A36" i="3"/>
  <c r="A33" i="3"/>
  <c r="A30" i="3"/>
  <c r="A27" i="3"/>
  <c r="A24" i="3"/>
  <c r="A21" i="3"/>
  <c r="A18" i="3"/>
  <c r="A15" i="3"/>
  <c r="A12" i="3"/>
  <c r="A9" i="3"/>
  <c r="A6" i="3"/>
  <c r="AB7" i="3"/>
  <c r="AC7" i="3"/>
  <c r="AB8" i="3"/>
  <c r="AC8" i="3"/>
  <c r="AB9" i="3"/>
  <c r="AC9" i="3"/>
  <c r="AB10" i="3"/>
  <c r="AC10" i="3"/>
  <c r="AB11" i="3"/>
  <c r="AC11" i="3"/>
  <c r="AB12" i="3"/>
  <c r="AC12" i="3"/>
  <c r="AB13" i="3"/>
  <c r="AC13" i="3"/>
  <c r="AB14" i="3"/>
  <c r="AC14" i="3"/>
  <c r="AB15" i="3"/>
  <c r="AC15" i="3"/>
  <c r="AB16" i="3"/>
  <c r="AC16" i="3"/>
  <c r="AB17" i="3"/>
  <c r="AC17" i="3"/>
  <c r="AB18" i="3"/>
  <c r="AC18" i="3"/>
  <c r="AB19" i="3"/>
  <c r="AC19" i="3"/>
  <c r="AB20" i="3"/>
  <c r="AC20" i="3"/>
  <c r="AB21" i="3"/>
  <c r="AC21" i="3"/>
  <c r="AB22" i="3"/>
  <c r="AC22" i="3"/>
  <c r="AB23" i="3"/>
  <c r="AC23" i="3"/>
  <c r="AB24" i="3"/>
  <c r="AC24" i="3"/>
  <c r="AB25" i="3"/>
  <c r="AC25" i="3"/>
  <c r="AB26" i="3"/>
  <c r="AC26" i="3"/>
  <c r="AB27" i="3"/>
  <c r="AC27" i="3"/>
  <c r="AB28" i="3"/>
  <c r="AC28" i="3"/>
  <c r="AB29" i="3"/>
  <c r="AC29" i="3"/>
  <c r="AB30" i="3"/>
  <c r="AC30" i="3"/>
  <c r="AB31" i="3"/>
  <c r="AC31" i="3"/>
  <c r="AB32" i="3"/>
  <c r="AC32" i="3"/>
  <c r="AB33" i="3"/>
  <c r="AC33" i="3"/>
  <c r="AB34" i="3"/>
  <c r="AC34" i="3"/>
  <c r="AB35" i="3"/>
  <c r="AC35" i="3"/>
  <c r="AB36" i="3"/>
  <c r="AC36" i="3"/>
  <c r="AB37" i="3"/>
  <c r="AC37" i="3"/>
  <c r="AB38" i="3"/>
  <c r="AC38" i="3"/>
  <c r="AB39" i="3"/>
  <c r="AC39" i="3"/>
  <c r="AB40" i="3"/>
  <c r="AC40" i="3"/>
  <c r="AB41" i="3"/>
  <c r="AC41" i="3"/>
  <c r="AB42" i="3"/>
  <c r="AC42" i="3"/>
  <c r="AB43" i="3"/>
  <c r="AC43" i="3"/>
  <c r="AB44" i="3"/>
  <c r="AC44" i="3"/>
  <c r="AB45" i="3"/>
  <c r="AC45" i="3"/>
  <c r="AB46" i="3"/>
  <c r="AC46" i="3"/>
  <c r="AB47" i="3"/>
  <c r="AC47" i="3"/>
  <c r="AB48" i="3"/>
  <c r="AC48" i="3"/>
  <c r="AB49" i="3"/>
  <c r="AC49" i="3"/>
  <c r="AB50" i="3"/>
  <c r="AC50" i="3"/>
  <c r="AB51" i="3"/>
  <c r="AC51" i="3"/>
  <c r="AB52" i="3"/>
  <c r="AC52" i="3"/>
  <c r="AB53" i="3"/>
  <c r="AC53" i="3"/>
  <c r="AB54" i="3"/>
  <c r="AC54" i="3"/>
  <c r="AB55" i="3"/>
  <c r="AC55" i="3"/>
  <c r="AB56" i="3"/>
  <c r="AC56" i="3"/>
  <c r="AB57" i="3"/>
  <c r="AC57" i="3"/>
  <c r="AB58" i="3"/>
  <c r="AC58" i="3"/>
  <c r="AB59" i="3"/>
  <c r="AC59" i="3"/>
  <c r="AB60" i="3"/>
  <c r="AC60" i="3"/>
  <c r="AB61" i="3"/>
  <c r="AC61" i="3"/>
  <c r="AB62" i="3"/>
  <c r="AC62" i="3"/>
  <c r="AB63" i="3"/>
  <c r="AC63" i="3"/>
  <c r="AB64" i="3"/>
  <c r="AC64" i="3"/>
  <c r="AB65" i="3"/>
  <c r="AC65" i="3"/>
  <c r="AC6" i="3"/>
  <c r="AB6" i="3"/>
  <c r="AF7" i="3"/>
  <c r="AF8" i="3"/>
  <c r="AF9" i="3"/>
  <c r="AF10" i="3"/>
  <c r="AF11" i="3"/>
  <c r="AF12" i="3"/>
  <c r="AF13" i="3"/>
  <c r="AF14" i="3"/>
  <c r="AF6" i="3"/>
  <c r="AD7" i="3"/>
  <c r="AE7" i="3"/>
  <c r="AD8" i="3"/>
  <c r="AE8" i="3"/>
  <c r="AD9" i="3"/>
  <c r="AE9" i="3"/>
  <c r="AD10" i="3"/>
  <c r="AE10" i="3"/>
  <c r="AD11" i="3"/>
  <c r="AE11" i="3"/>
  <c r="AD12" i="3"/>
  <c r="AE12" i="3"/>
  <c r="AD13" i="3"/>
  <c r="AE13" i="3"/>
  <c r="AD14" i="3"/>
  <c r="AE14" i="3"/>
  <c r="AE6" i="3"/>
  <c r="AD6" i="3"/>
  <c r="D15" i="3"/>
  <c r="E15" i="3"/>
  <c r="D16" i="3"/>
  <c r="E16" i="3"/>
  <c r="D17" i="3"/>
  <c r="E17" i="3"/>
  <c r="D18" i="3"/>
  <c r="E18" i="3"/>
  <c r="D19" i="3"/>
  <c r="E19" i="3"/>
  <c r="D20" i="3"/>
  <c r="E20" i="3"/>
  <c r="D21" i="3"/>
  <c r="E21" i="3"/>
  <c r="D22" i="3"/>
  <c r="E22" i="3"/>
  <c r="D23" i="3"/>
  <c r="E23" i="3"/>
  <c r="D24" i="3"/>
  <c r="E24" i="3"/>
  <c r="D25" i="3"/>
  <c r="E25" i="3"/>
  <c r="D26" i="3"/>
  <c r="E26" i="3"/>
  <c r="D27" i="3"/>
  <c r="E27" i="3"/>
  <c r="D28" i="3"/>
  <c r="E28" i="3"/>
  <c r="D29" i="3"/>
  <c r="E29" i="3"/>
  <c r="D30" i="3"/>
  <c r="E30" i="3"/>
  <c r="D31" i="3"/>
  <c r="E31" i="3"/>
  <c r="D32" i="3"/>
  <c r="E32" i="3"/>
  <c r="D33" i="3"/>
  <c r="E33" i="3"/>
  <c r="D34" i="3"/>
  <c r="E34" i="3"/>
  <c r="D35" i="3"/>
  <c r="E35" i="3"/>
  <c r="D36" i="3"/>
  <c r="E36" i="3"/>
  <c r="D37" i="3"/>
  <c r="E37" i="3"/>
  <c r="D38" i="3"/>
  <c r="E38" i="3"/>
  <c r="D39" i="3"/>
  <c r="E39" i="3"/>
  <c r="D40" i="3"/>
  <c r="E40" i="3"/>
  <c r="D41" i="3"/>
  <c r="E41" i="3"/>
  <c r="D42" i="3"/>
  <c r="E42" i="3"/>
  <c r="D43" i="3"/>
  <c r="E43" i="3"/>
  <c r="D44" i="3"/>
  <c r="E44" i="3"/>
  <c r="D45" i="3"/>
  <c r="E45" i="3"/>
  <c r="D46" i="3"/>
  <c r="E46" i="3"/>
  <c r="D47" i="3"/>
  <c r="E47" i="3"/>
  <c r="D48" i="3"/>
  <c r="E48" i="3"/>
  <c r="D49" i="3"/>
  <c r="E49" i="3"/>
  <c r="D50" i="3"/>
  <c r="E50" i="3"/>
  <c r="D51" i="3"/>
  <c r="E51" i="3"/>
  <c r="F51" i="3"/>
  <c r="D52" i="3"/>
  <c r="E52" i="3"/>
  <c r="D53" i="3"/>
  <c r="E53" i="3"/>
  <c r="D54" i="3"/>
  <c r="E54" i="3"/>
  <c r="D55" i="3"/>
  <c r="E55" i="3"/>
  <c r="D56" i="3"/>
  <c r="E56" i="3"/>
  <c r="D57" i="3"/>
  <c r="E57" i="3"/>
  <c r="D58" i="3"/>
  <c r="E58" i="3"/>
  <c r="D59" i="3"/>
  <c r="E59" i="3"/>
  <c r="D60" i="3"/>
  <c r="E60" i="3"/>
  <c r="D61" i="3"/>
  <c r="E61" i="3"/>
  <c r="D62" i="3"/>
  <c r="E62" i="3"/>
  <c r="D63" i="3"/>
  <c r="E63" i="3"/>
  <c r="D64" i="3"/>
  <c r="E64" i="3"/>
  <c r="D65" i="3"/>
  <c r="E65" i="3"/>
  <c r="D7" i="3"/>
  <c r="E7" i="3"/>
  <c r="D8" i="3"/>
  <c r="E8" i="3"/>
  <c r="D9" i="3"/>
  <c r="E9" i="3"/>
  <c r="D10" i="3"/>
  <c r="E10" i="3"/>
  <c r="D11" i="3"/>
  <c r="E11" i="3"/>
  <c r="D12" i="3"/>
  <c r="E12" i="3"/>
  <c r="D13" i="3"/>
  <c r="E13" i="3"/>
  <c r="D14" i="3"/>
  <c r="E14" i="3"/>
  <c r="E6" i="3"/>
  <c r="D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K62" i="3" s="1"/>
  <c r="H63" i="3"/>
  <c r="H64" i="3"/>
  <c r="H65" i="3"/>
  <c r="H6" i="3"/>
  <c r="L10" i="10"/>
  <c r="K16" i="3"/>
  <c r="K49" i="3" l="1"/>
  <c r="L52" i="3"/>
  <c r="U52" i="3" s="1"/>
  <c r="K45" i="3"/>
  <c r="K33" i="3"/>
  <c r="L45" i="3"/>
  <c r="K38" i="3"/>
  <c r="W38" i="3" s="1"/>
  <c r="K34" i="3"/>
  <c r="N34" i="3" s="1"/>
  <c r="K59" i="3"/>
  <c r="K21" i="3"/>
  <c r="K50" i="3"/>
  <c r="Q50" i="3" s="1"/>
  <c r="K30" i="3"/>
  <c r="Q30" i="3" s="1"/>
  <c r="K26" i="3"/>
  <c r="K10" i="3"/>
  <c r="K11" i="3"/>
  <c r="Z11" i="3" s="1"/>
  <c r="K9" i="3"/>
  <c r="W9" i="3" s="1"/>
  <c r="K31" i="3"/>
  <c r="L36" i="3"/>
  <c r="R36" i="3" s="1"/>
  <c r="L56" i="3"/>
  <c r="AA56" i="3" s="1"/>
  <c r="K23" i="3"/>
  <c r="N23" i="3" s="1"/>
  <c r="L15" i="3"/>
  <c r="W31" i="3"/>
  <c r="T16" i="3"/>
  <c r="T10" i="3"/>
  <c r="T33" i="3"/>
  <c r="K42" i="3"/>
  <c r="Q42" i="3" s="1"/>
  <c r="L54" i="3"/>
  <c r="O54" i="3" s="1"/>
  <c r="G41" i="3"/>
  <c r="J41" i="3" s="1"/>
  <c r="L59" i="3"/>
  <c r="U59" i="3" s="1"/>
  <c r="L32" i="3"/>
  <c r="U32" i="3" s="1"/>
  <c r="L28" i="3"/>
  <c r="R28" i="3" s="1"/>
  <c r="L51" i="3"/>
  <c r="X51" i="3" s="1"/>
  <c r="K48" i="3"/>
  <c r="N48" i="3" s="1"/>
  <c r="K44" i="3"/>
  <c r="Q44" i="3" s="1"/>
  <c r="K40" i="3"/>
  <c r="T40" i="3" s="1"/>
  <c r="K36" i="3"/>
  <c r="K32" i="3"/>
  <c r="W32" i="3" s="1"/>
  <c r="K28" i="3"/>
  <c r="W28" i="3" s="1"/>
  <c r="L60" i="3"/>
  <c r="U60" i="3" s="1"/>
  <c r="L20" i="3"/>
  <c r="U20" i="3" s="1"/>
  <c r="K12" i="3"/>
  <c r="Z12" i="3" s="1"/>
  <c r="K8" i="3"/>
  <c r="N8" i="3" s="1"/>
  <c r="G60" i="3"/>
  <c r="J60" i="3" s="1"/>
  <c r="K39" i="3"/>
  <c r="Q39" i="3" s="1"/>
  <c r="K37" i="3"/>
  <c r="W37" i="3" s="1"/>
  <c r="K35" i="3"/>
  <c r="Z35" i="3" s="1"/>
  <c r="K27" i="3"/>
  <c r="Q27" i="3" s="1"/>
  <c r="G55" i="3"/>
  <c r="J55" i="3" s="1"/>
  <c r="Y55" i="3" s="1"/>
  <c r="G51" i="3"/>
  <c r="J51" i="3" s="1"/>
  <c r="K57" i="3"/>
  <c r="G13" i="3"/>
  <c r="J13" i="3" s="1"/>
  <c r="G57" i="3"/>
  <c r="J57" i="3" s="1"/>
  <c r="Y57" i="3" s="1"/>
  <c r="L29" i="3"/>
  <c r="O29" i="3" s="1"/>
  <c r="L9" i="3"/>
  <c r="O9" i="3" s="1"/>
  <c r="G9" i="3"/>
  <c r="J9" i="3" s="1"/>
  <c r="K51" i="3"/>
  <c r="N51" i="3" s="1"/>
  <c r="G17" i="3"/>
  <c r="J17" i="3" s="1"/>
  <c r="Y17" i="3" s="1"/>
  <c r="K60" i="3"/>
  <c r="N33" i="3"/>
  <c r="W16" i="3"/>
  <c r="G65" i="3"/>
  <c r="J65" i="3" s="1"/>
  <c r="Y65" i="3" s="1"/>
  <c r="K14" i="3"/>
  <c r="G10" i="3"/>
  <c r="J10" i="3" s="1"/>
  <c r="Y10" i="3" s="1"/>
  <c r="L46" i="3"/>
  <c r="R46" i="3" s="1"/>
  <c r="G49" i="3"/>
  <c r="J49" i="3" s="1"/>
  <c r="AG49" i="3" s="1"/>
  <c r="G37" i="3"/>
  <c r="J37" i="3" s="1"/>
  <c r="Y37" i="3" s="1"/>
  <c r="G48" i="3"/>
  <c r="J48" i="3" s="1"/>
  <c r="Y48" i="3" s="1"/>
  <c r="N10" i="3"/>
  <c r="K13" i="3"/>
  <c r="K58" i="3"/>
  <c r="Z58" i="3" s="1"/>
  <c r="L43" i="3"/>
  <c r="R43" i="3" s="1"/>
  <c r="L31" i="3"/>
  <c r="U31" i="3" s="1"/>
  <c r="L23" i="3"/>
  <c r="U23" i="3" s="1"/>
  <c r="L11" i="3"/>
  <c r="O11" i="3" s="1"/>
  <c r="K46" i="3"/>
  <c r="T46" i="3" s="1"/>
  <c r="L38" i="3"/>
  <c r="U38" i="3" s="1"/>
  <c r="O20" i="3"/>
  <c r="U36" i="3"/>
  <c r="G34" i="3"/>
  <c r="J34" i="3" s="1"/>
  <c r="Y34" i="3" s="1"/>
  <c r="L21" i="3"/>
  <c r="AA21" i="3" s="1"/>
  <c r="L7" i="3"/>
  <c r="AA7" i="3" s="1"/>
  <c r="L10" i="3"/>
  <c r="U10" i="3" s="1"/>
  <c r="L25" i="3"/>
  <c r="R25" i="3" s="1"/>
  <c r="L30" i="3"/>
  <c r="AA30" i="3" s="1"/>
  <c r="G39" i="3"/>
  <c r="J39" i="3" s="1"/>
  <c r="Y39" i="3" s="1"/>
  <c r="G52" i="3"/>
  <c r="J52" i="3" s="1"/>
  <c r="Y52" i="3" s="1"/>
  <c r="L57" i="3"/>
  <c r="AA57" i="3" s="1"/>
  <c r="L61" i="3"/>
  <c r="O61" i="3" s="1"/>
  <c r="L64" i="3"/>
  <c r="X64" i="3" s="1"/>
  <c r="G12" i="3"/>
  <c r="J12" i="3" s="1"/>
  <c r="L40" i="3"/>
  <c r="AA40" i="3" s="1"/>
  <c r="K6" i="3"/>
  <c r="Q6" i="3" s="1"/>
  <c r="K25" i="3"/>
  <c r="L14" i="3"/>
  <c r="R14" i="3" s="1"/>
  <c r="L17" i="3"/>
  <c r="O17" i="3" s="1"/>
  <c r="L22" i="3"/>
  <c r="R22" i="3" s="1"/>
  <c r="L26" i="3"/>
  <c r="U26" i="3" s="1"/>
  <c r="G7" i="3"/>
  <c r="J7" i="3" s="1"/>
  <c r="Y7" i="3" s="1"/>
  <c r="G6" i="3"/>
  <c r="J6" i="3" s="1"/>
  <c r="N58" i="3"/>
  <c r="W26" i="3"/>
  <c r="T26" i="3"/>
  <c r="N26" i="3"/>
  <c r="Q26" i="3"/>
  <c r="AA46" i="3"/>
  <c r="O46" i="3"/>
  <c r="X46" i="3"/>
  <c r="Z23" i="3"/>
  <c r="W62" i="3"/>
  <c r="N62" i="3"/>
  <c r="T62" i="3"/>
  <c r="Q62" i="3"/>
  <c r="Q45" i="3"/>
  <c r="N45" i="3"/>
  <c r="T45" i="3"/>
  <c r="W45" i="3"/>
  <c r="N44" i="3"/>
  <c r="O32" i="3"/>
  <c r="L26" i="4"/>
  <c r="L58" i="3"/>
  <c r="U58" i="3" s="1"/>
  <c r="O36" i="3"/>
  <c r="W25" i="3"/>
  <c r="W10" i="3"/>
  <c r="L39" i="3"/>
  <c r="AA39" i="3" s="1"/>
  <c r="L12" i="3"/>
  <c r="G26" i="3"/>
  <c r="J26" i="3" s="1"/>
  <c r="Y26" i="3" s="1"/>
  <c r="L16" i="3"/>
  <c r="X16" i="3" s="1"/>
  <c r="Z57" i="3"/>
  <c r="AA36" i="3"/>
  <c r="X36" i="3"/>
  <c r="U64" i="3"/>
  <c r="W57" i="3"/>
  <c r="G58" i="3"/>
  <c r="J58" i="3" s="1"/>
  <c r="Q10" i="3"/>
  <c r="G14" i="3"/>
  <c r="J14" i="3" s="1"/>
  <c r="Y14" i="3" s="1"/>
  <c r="K65" i="3"/>
  <c r="K63" i="3"/>
  <c r="Q63" i="3" s="1"/>
  <c r="K61" i="3"/>
  <c r="K55" i="3"/>
  <c r="K47" i="3"/>
  <c r="G46" i="3"/>
  <c r="J46" i="3" s="1"/>
  <c r="Y46" i="3" s="1"/>
  <c r="G44" i="3"/>
  <c r="J44" i="3" s="1"/>
  <c r="Y44" i="3" s="1"/>
  <c r="G21" i="3"/>
  <c r="J21" i="3" s="1"/>
  <c r="AH21" i="3" s="1"/>
  <c r="K19" i="3"/>
  <c r="K17" i="3"/>
  <c r="L33" i="3"/>
  <c r="X33" i="3" s="1"/>
  <c r="L41" i="3"/>
  <c r="AA41" i="3" s="1"/>
  <c r="L44" i="3"/>
  <c r="R44" i="3" s="1"/>
  <c r="L49" i="3"/>
  <c r="U49" i="3" s="1"/>
  <c r="L53" i="3"/>
  <c r="U53" i="3" s="1"/>
  <c r="L55" i="3"/>
  <c r="U55" i="3" s="1"/>
  <c r="L62" i="3"/>
  <c r="L6" i="3"/>
  <c r="Z25" i="3"/>
  <c r="G31" i="3"/>
  <c r="J31" i="3" s="1"/>
  <c r="AH31" i="3" s="1"/>
  <c r="L19" i="3"/>
  <c r="O19" i="3" s="1"/>
  <c r="R38" i="3"/>
  <c r="X26" i="3"/>
  <c r="K7" i="3"/>
  <c r="G62" i="3"/>
  <c r="J62" i="3" s="1"/>
  <c r="Y62" i="3" s="1"/>
  <c r="G59" i="3"/>
  <c r="J59" i="3" s="1"/>
  <c r="AH59" i="3" s="1"/>
  <c r="K41" i="3"/>
  <c r="L42" i="3"/>
  <c r="U42" i="3" s="1"/>
  <c r="L63" i="3"/>
  <c r="O63" i="3" s="1"/>
  <c r="O28" i="3"/>
  <c r="G30" i="3"/>
  <c r="J30" i="3" s="1"/>
  <c r="Y30" i="3" s="1"/>
  <c r="Z26" i="3"/>
  <c r="Z10" i="3"/>
  <c r="G28" i="3"/>
  <c r="J28" i="3" s="1"/>
  <c r="G23" i="3"/>
  <c r="J23" i="3" s="1"/>
  <c r="Y23" i="3" s="1"/>
  <c r="G19" i="3"/>
  <c r="J19" i="3" s="1"/>
  <c r="Y19" i="3" s="1"/>
  <c r="L48" i="3"/>
  <c r="U48" i="3" s="1"/>
  <c r="L8" i="3"/>
  <c r="U8" i="3" s="1"/>
  <c r="L13" i="3"/>
  <c r="O13" i="3" s="1"/>
  <c r="L18" i="3"/>
  <c r="O18" i="3" s="1"/>
  <c r="L24" i="3"/>
  <c r="U24" i="3" s="1"/>
  <c r="L34" i="3"/>
  <c r="U34" i="3" s="1"/>
  <c r="L37" i="3"/>
  <c r="L50" i="3"/>
  <c r="L65" i="3"/>
  <c r="AA65" i="3" s="1"/>
  <c r="O22" i="3"/>
  <c r="AA22" i="3"/>
  <c r="X22" i="3"/>
  <c r="K24" i="3"/>
  <c r="G24" i="3"/>
  <c r="N21" i="3"/>
  <c r="Q21" i="3"/>
  <c r="W21" i="3"/>
  <c r="T21" i="3"/>
  <c r="X38" i="3"/>
  <c r="Z33" i="3"/>
  <c r="Q33" i="3"/>
  <c r="W33" i="3"/>
  <c r="X60" i="3"/>
  <c r="X19" i="3"/>
  <c r="X42" i="3"/>
  <c r="X45" i="3"/>
  <c r="R45" i="3"/>
  <c r="U45" i="3"/>
  <c r="O45" i="3"/>
  <c r="M45" i="3" s="1"/>
  <c r="L47" i="3"/>
  <c r="AA47" i="3" s="1"/>
  <c r="G47" i="3"/>
  <c r="J47" i="3" s="1"/>
  <c r="K52" i="3"/>
  <c r="W30" i="3"/>
  <c r="T30" i="3"/>
  <c r="R33" i="3"/>
  <c r="O52" i="3"/>
  <c r="X15" i="3"/>
  <c r="U15" i="3"/>
  <c r="O15" i="3"/>
  <c r="R15" i="3"/>
  <c r="G35" i="3"/>
  <c r="J35" i="3" s="1"/>
  <c r="L35" i="3"/>
  <c r="AA35" i="3" s="1"/>
  <c r="Q49" i="3"/>
  <c r="W49" i="3"/>
  <c r="N49" i="3"/>
  <c r="T49" i="3"/>
  <c r="Z49" i="3"/>
  <c r="W59" i="3"/>
  <c r="N59" i="3"/>
  <c r="T59" i="3"/>
  <c r="Q59" i="3"/>
  <c r="K56" i="3"/>
  <c r="G56" i="3"/>
  <c r="J56" i="3" s="1"/>
  <c r="Y56" i="3" s="1"/>
  <c r="G54" i="3"/>
  <c r="K54" i="3"/>
  <c r="G50" i="3"/>
  <c r="W46" i="3"/>
  <c r="G45" i="3"/>
  <c r="G43" i="3"/>
  <c r="J43" i="3" s="1"/>
  <c r="Y43" i="3" s="1"/>
  <c r="K43" i="3"/>
  <c r="G38" i="3"/>
  <c r="J38" i="3" s="1"/>
  <c r="AG38" i="3" s="1"/>
  <c r="G36" i="3"/>
  <c r="G32" i="3"/>
  <c r="L27" i="3"/>
  <c r="AA27" i="3" s="1"/>
  <c r="G27" i="3"/>
  <c r="J27" i="3" s="1"/>
  <c r="O31" i="3"/>
  <c r="Q34" i="3"/>
  <c r="T34" i="3"/>
  <c r="Q16" i="3"/>
  <c r="N16" i="3"/>
  <c r="T31" i="3"/>
  <c r="N31" i="3"/>
  <c r="Q31" i="3"/>
  <c r="W8" i="3"/>
  <c r="G11" i="3"/>
  <c r="K29" i="3"/>
  <c r="G29" i="3"/>
  <c r="J29" i="3" s="1"/>
  <c r="Y29" i="3" s="1"/>
  <c r="K22" i="3"/>
  <c r="G22" i="3"/>
  <c r="G20" i="3"/>
  <c r="J20" i="3" s="1"/>
  <c r="Y20" i="3" s="1"/>
  <c r="K20" i="3"/>
  <c r="G18" i="3"/>
  <c r="K18" i="3"/>
  <c r="G15" i="3"/>
  <c r="K15" i="3"/>
  <c r="R58" i="3"/>
  <c r="O58" i="3"/>
  <c r="Z16" i="3"/>
  <c r="G63" i="3"/>
  <c r="Z59" i="3"/>
  <c r="Y47" i="3"/>
  <c r="AA31" i="3"/>
  <c r="Z27" i="3"/>
  <c r="AA19" i="3"/>
  <c r="AA15" i="3"/>
  <c r="AA50" i="3"/>
  <c r="R50" i="3"/>
  <c r="Z31" i="3"/>
  <c r="O39" i="3"/>
  <c r="AA49" i="3"/>
  <c r="AA45" i="3"/>
  <c r="Y41" i="3"/>
  <c r="K64" i="3"/>
  <c r="G64" i="3"/>
  <c r="J64" i="3" s="1"/>
  <c r="Y64" i="3" s="1"/>
  <c r="R21" i="3"/>
  <c r="G61" i="3"/>
  <c r="J61" i="3" s="1"/>
  <c r="AH61" i="3" s="1"/>
  <c r="G25" i="3"/>
  <c r="J25" i="3" s="1"/>
  <c r="G16" i="3"/>
  <c r="J16" i="3" s="1"/>
  <c r="Y16" i="3" s="1"/>
  <c r="Z45" i="3"/>
  <c r="Z21" i="3"/>
  <c r="W27" i="3"/>
  <c r="X43" i="3"/>
  <c r="K53" i="3"/>
  <c r="G53" i="3"/>
  <c r="J53" i="3" s="1"/>
  <c r="Y53" i="3" s="1"/>
  <c r="Z62" i="3"/>
  <c r="Z42" i="3"/>
  <c r="Z30" i="3"/>
  <c r="G8" i="3"/>
  <c r="J8" i="3" s="1"/>
  <c r="G42" i="3"/>
  <c r="G40" i="3"/>
  <c r="G33" i="3"/>
  <c r="AA64" i="3"/>
  <c r="A1" i="3"/>
  <c r="S49" i="3" l="1"/>
  <c r="AP49" i="3" s="1"/>
  <c r="X52" i="3"/>
  <c r="T37" i="3"/>
  <c r="O49" i="3"/>
  <c r="M49" i="3" s="1"/>
  <c r="AM49" i="3" s="1"/>
  <c r="Z32" i="3"/>
  <c r="W50" i="3"/>
  <c r="N42" i="3"/>
  <c r="S10" i="3"/>
  <c r="AP10" i="3" s="1"/>
  <c r="AO10" i="3" s="1"/>
  <c r="U43" i="3"/>
  <c r="N46" i="3"/>
  <c r="M46" i="3" s="1"/>
  <c r="O43" i="3"/>
  <c r="AA43" i="3"/>
  <c r="AA32" i="3"/>
  <c r="Q46" i="3"/>
  <c r="AA52" i="3"/>
  <c r="Z46" i="3"/>
  <c r="W63" i="3"/>
  <c r="X32" i="3"/>
  <c r="V32" i="3" s="1"/>
  <c r="T38" i="3"/>
  <c r="R52" i="3"/>
  <c r="S45" i="3"/>
  <c r="R42" i="3"/>
  <c r="P42" i="3" s="1"/>
  <c r="AS42" i="3" s="1"/>
  <c r="R32" i="3"/>
  <c r="AG34" i="3"/>
  <c r="AA28" i="3"/>
  <c r="U61" i="3"/>
  <c r="N28" i="3"/>
  <c r="R54" i="3"/>
  <c r="Z34" i="3"/>
  <c r="T35" i="3"/>
  <c r="X29" i="3"/>
  <c r="O24" i="3"/>
  <c r="AH39" i="3"/>
  <c r="B20" i="8"/>
  <c r="B20" i="4" s="1"/>
  <c r="AG56" i="3"/>
  <c r="Q38" i="3"/>
  <c r="U22" i="3"/>
  <c r="X56" i="3"/>
  <c r="AA54" i="3"/>
  <c r="U54" i="3"/>
  <c r="Q23" i="3"/>
  <c r="Z28" i="3"/>
  <c r="N50" i="3"/>
  <c r="N11" i="3"/>
  <c r="M11" i="3" s="1"/>
  <c r="AG16" i="3"/>
  <c r="W34" i="3"/>
  <c r="AA29" i="3"/>
  <c r="N38" i="3"/>
  <c r="T44" i="3"/>
  <c r="X28" i="3"/>
  <c r="V28" i="3" s="1"/>
  <c r="AR28" i="3" s="1"/>
  <c r="AQ28" i="3" s="1"/>
  <c r="Z38" i="3"/>
  <c r="Q35" i="3"/>
  <c r="W35" i="3"/>
  <c r="U29" i="3"/>
  <c r="X54" i="3"/>
  <c r="U28" i="3"/>
  <c r="Q40" i="3"/>
  <c r="T23" i="3"/>
  <c r="S23" i="3" s="1"/>
  <c r="AP23" i="3" s="1"/>
  <c r="AG26" i="3"/>
  <c r="AA18" i="3"/>
  <c r="R18" i="3"/>
  <c r="O7" i="3"/>
  <c r="U7" i="3"/>
  <c r="AH8" i="3"/>
  <c r="R9" i="3"/>
  <c r="Z9" i="3"/>
  <c r="T6" i="3"/>
  <c r="Q9" i="3"/>
  <c r="N12" i="3"/>
  <c r="AA10" i="3"/>
  <c r="Q8" i="3"/>
  <c r="W11" i="3"/>
  <c r="T9" i="3"/>
  <c r="Z37" i="3"/>
  <c r="AG47" i="3"/>
  <c r="Q11" i="3"/>
  <c r="N32" i="3"/>
  <c r="M32" i="3" s="1"/>
  <c r="W48" i="3"/>
  <c r="U56" i="3"/>
  <c r="T11" i="3"/>
  <c r="T28" i="3"/>
  <c r="S28" i="3" s="1"/>
  <c r="AP28" i="3" s="1"/>
  <c r="AG64" i="3"/>
  <c r="AH44" i="3"/>
  <c r="Z51" i="3"/>
  <c r="R48" i="3"/>
  <c r="AG29" i="3"/>
  <c r="T8" i="3"/>
  <c r="S8" i="3" s="1"/>
  <c r="AP8" i="3" s="1"/>
  <c r="R29" i="3"/>
  <c r="R24" i="3"/>
  <c r="X24" i="3"/>
  <c r="N30" i="3"/>
  <c r="T42" i="3"/>
  <c r="S42" i="3" s="1"/>
  <c r="Q37" i="3"/>
  <c r="Z44" i="3"/>
  <c r="W44" i="3"/>
  <c r="AH48" i="3"/>
  <c r="W23" i="3"/>
  <c r="N9" i="3"/>
  <c r="M9" i="3" s="1"/>
  <c r="AM9" i="3" s="1"/>
  <c r="AL9" i="3" s="1"/>
  <c r="AK9" i="3" s="1"/>
  <c r="T50" i="3"/>
  <c r="AG9" i="3"/>
  <c r="AG62" i="3"/>
  <c r="AA48" i="3"/>
  <c r="AA24" i="3"/>
  <c r="O59" i="3"/>
  <c r="M59" i="3" s="1"/>
  <c r="AM59" i="3" s="1"/>
  <c r="AL59" i="3" s="1"/>
  <c r="AK59" i="3" s="1"/>
  <c r="U16" i="3"/>
  <c r="S16" i="3" s="1"/>
  <c r="AP16" i="3" s="1"/>
  <c r="AO16" i="3" s="1"/>
  <c r="O21" i="3"/>
  <c r="M21" i="3" s="1"/>
  <c r="AM21" i="3" s="1"/>
  <c r="AA17" i="3"/>
  <c r="Z8" i="3"/>
  <c r="B7" i="8"/>
  <c r="B7" i="4" s="1"/>
  <c r="W42" i="3"/>
  <c r="V42" i="3" s="1"/>
  <c r="R61" i="3"/>
  <c r="Z50" i="3"/>
  <c r="O56" i="3"/>
  <c r="AG17" i="3"/>
  <c r="R56" i="3"/>
  <c r="W19" i="3"/>
  <c r="V19" i="3" s="1"/>
  <c r="AR19" i="3" s="1"/>
  <c r="AQ19" i="3" s="1"/>
  <c r="AG19" i="3"/>
  <c r="Q65" i="3"/>
  <c r="AG65" i="3"/>
  <c r="N13" i="3"/>
  <c r="M13" i="3" s="1"/>
  <c r="AM13" i="3" s="1"/>
  <c r="AL13" i="3" s="1"/>
  <c r="AK13" i="3" s="1"/>
  <c r="AG13" i="3"/>
  <c r="W14" i="3"/>
  <c r="AG14" i="3"/>
  <c r="N57" i="3"/>
  <c r="AG57" i="3"/>
  <c r="Z24" i="3"/>
  <c r="Z41" i="3"/>
  <c r="AG41" i="3"/>
  <c r="T58" i="3"/>
  <c r="S58" i="3" s="1"/>
  <c r="AP58" i="3" s="1"/>
  <c r="AG58" i="3"/>
  <c r="Q36" i="3"/>
  <c r="P36" i="3" s="1"/>
  <c r="AS36" i="3" s="1"/>
  <c r="Z15" i="3"/>
  <c r="Z20" i="3"/>
  <c r="AG20" i="3"/>
  <c r="N61" i="3"/>
  <c r="M61" i="3" s="1"/>
  <c r="AM61" i="3" s="1"/>
  <c r="AL61" i="3" s="1"/>
  <c r="AK61" i="3" s="1"/>
  <c r="AG61" i="3"/>
  <c r="N6" i="3"/>
  <c r="AG6" i="3"/>
  <c r="T51" i="3"/>
  <c r="AG51" i="3"/>
  <c r="N37" i="3"/>
  <c r="AG37" i="3"/>
  <c r="T12" i="3"/>
  <c r="AG12" i="3"/>
  <c r="T32" i="3"/>
  <c r="S32" i="3" s="1"/>
  <c r="Q48" i="3"/>
  <c r="AG48" i="3"/>
  <c r="R39" i="3"/>
  <c r="P39" i="3" s="1"/>
  <c r="AN39" i="3" s="1"/>
  <c r="AA59" i="3"/>
  <c r="AA60" i="3"/>
  <c r="R60" i="3"/>
  <c r="AG23" i="3"/>
  <c r="AG31" i="3"/>
  <c r="Z29" i="3"/>
  <c r="R51" i="3"/>
  <c r="T57" i="3"/>
  <c r="Z56" i="3"/>
  <c r="X58" i="3"/>
  <c r="X49" i="3"/>
  <c r="V49" i="3" s="1"/>
  <c r="AR49" i="3" s="1"/>
  <c r="AQ49" i="3" s="1"/>
  <c r="U11" i="3"/>
  <c r="AH27" i="3"/>
  <c r="AG43" i="3"/>
  <c r="AH46" i="3"/>
  <c r="X9" i="3"/>
  <c r="V9" i="3" s="1"/>
  <c r="AR9" i="3" s="1"/>
  <c r="AQ9" i="3" s="1"/>
  <c r="O60" i="3"/>
  <c r="AG7" i="3"/>
  <c r="U51" i="3"/>
  <c r="AG46" i="3"/>
  <c r="X59" i="3"/>
  <c r="V59" i="3" s="1"/>
  <c r="AR59" i="3" s="1"/>
  <c r="AQ59" i="3" s="1"/>
  <c r="AG10" i="3"/>
  <c r="Z53" i="3"/>
  <c r="AG53" i="3"/>
  <c r="Z52" i="3"/>
  <c r="AG52" i="3"/>
  <c r="T27" i="3"/>
  <c r="AG27" i="3"/>
  <c r="W60" i="3"/>
  <c r="V60" i="3" s="1"/>
  <c r="AG60" i="3"/>
  <c r="Z39" i="3"/>
  <c r="AG39" i="3"/>
  <c r="Z22" i="3"/>
  <c r="AH55" i="3"/>
  <c r="AG55" i="3"/>
  <c r="N25" i="3"/>
  <c r="AG25" i="3"/>
  <c r="N35" i="3"/>
  <c r="AG35" i="3"/>
  <c r="Q28" i="3"/>
  <c r="P28" i="3" s="1"/>
  <c r="AN28" i="3" s="1"/>
  <c r="AG28" i="3"/>
  <c r="AG59" i="3"/>
  <c r="Z54" i="3"/>
  <c r="AA9" i="3"/>
  <c r="S59" i="3"/>
  <c r="AP59" i="3" s="1"/>
  <c r="U9" i="3"/>
  <c r="N40" i="3"/>
  <c r="N14" i="3"/>
  <c r="Z18" i="3"/>
  <c r="O57" i="3"/>
  <c r="M57" i="3" s="1"/>
  <c r="AM57" i="3" s="1"/>
  <c r="Q58" i="3"/>
  <c r="N27" i="3"/>
  <c r="Q57" i="3"/>
  <c r="Z63" i="3"/>
  <c r="T47" i="3"/>
  <c r="AA51" i="3"/>
  <c r="Z40" i="3"/>
  <c r="AA58" i="3"/>
  <c r="R49" i="3"/>
  <c r="R11" i="3"/>
  <c r="T41" i="3"/>
  <c r="AM46" i="3"/>
  <c r="AL46" i="3" s="1"/>
  <c r="AK46" i="3" s="1"/>
  <c r="R59" i="3"/>
  <c r="P59" i="3" s="1"/>
  <c r="AN59" i="3" s="1"/>
  <c r="N36" i="3"/>
  <c r="M36" i="3" s="1"/>
  <c r="W40" i="3"/>
  <c r="AG8" i="3"/>
  <c r="AG44" i="3"/>
  <c r="AG21" i="3"/>
  <c r="AG30" i="3"/>
  <c r="Z6" i="3"/>
  <c r="W6" i="3"/>
  <c r="AH9" i="3"/>
  <c r="Y9" i="3"/>
  <c r="U25" i="3"/>
  <c r="Q25" i="3"/>
  <c r="N60" i="3"/>
  <c r="M60" i="3" s="1"/>
  <c r="AM60" i="3" s="1"/>
  <c r="W41" i="3"/>
  <c r="AA20" i="3"/>
  <c r="X25" i="3"/>
  <c r="V25" i="3" s="1"/>
  <c r="AR25" i="3" s="1"/>
  <c r="AQ25" i="3" s="1"/>
  <c r="T25" i="3"/>
  <c r="W58" i="3"/>
  <c r="W12" i="3"/>
  <c r="AA26" i="3"/>
  <c r="O44" i="3"/>
  <c r="M44" i="3" s="1"/>
  <c r="AM44" i="3" s="1"/>
  <c r="AL44" i="3" s="1"/>
  <c r="AK44" i="3" s="1"/>
  <c r="AA25" i="3"/>
  <c r="AH57" i="3"/>
  <c r="X11" i="3"/>
  <c r="N41" i="3"/>
  <c r="Q41" i="3"/>
  <c r="O42" i="3"/>
  <c r="M42" i="3" s="1"/>
  <c r="U19" i="3"/>
  <c r="X61" i="3"/>
  <c r="Z48" i="3"/>
  <c r="W51" i="3"/>
  <c r="V51" i="3" s="1"/>
  <c r="AR51" i="3" s="1"/>
  <c r="AQ51" i="3" s="1"/>
  <c r="U30" i="3"/>
  <c r="V16" i="3"/>
  <c r="AR16" i="3" s="1"/>
  <c r="AQ16" i="3" s="1"/>
  <c r="Q32" i="3"/>
  <c r="P32" i="3" s="1"/>
  <c r="AS32" i="3" s="1"/>
  <c r="W36" i="3"/>
  <c r="V36" i="3" s="1"/>
  <c r="T48" i="3"/>
  <c r="S48" i="3" s="1"/>
  <c r="AP48" i="3" s="1"/>
  <c r="O23" i="3"/>
  <c r="M23" i="3" s="1"/>
  <c r="AM23" i="3" s="1"/>
  <c r="AL23" i="3" s="1"/>
  <c r="AK23" i="3" s="1"/>
  <c r="O51" i="3"/>
  <c r="M51" i="3" s="1"/>
  <c r="AM51" i="3" s="1"/>
  <c r="AL51" i="3" s="1"/>
  <c r="AK51" i="3" s="1"/>
  <c r="U46" i="3"/>
  <c r="S46" i="3" s="1"/>
  <c r="AP46" i="3" s="1"/>
  <c r="Q51" i="3"/>
  <c r="T39" i="3"/>
  <c r="R20" i="3"/>
  <c r="T36" i="3"/>
  <c r="S36" i="3" s="1"/>
  <c r="R23" i="3"/>
  <c r="N39" i="3"/>
  <c r="M39" i="3" s="1"/>
  <c r="AM39" i="3" s="1"/>
  <c r="AL39" i="3" s="1"/>
  <c r="AK39" i="3" s="1"/>
  <c r="X20" i="3"/>
  <c r="R34" i="3"/>
  <c r="P34" i="3" s="1"/>
  <c r="AN34" i="3" s="1"/>
  <c r="Q12" i="3"/>
  <c r="Y21" i="3"/>
  <c r="AA61" i="3"/>
  <c r="AA11" i="3"/>
  <c r="AH41" i="3"/>
  <c r="AA42" i="3"/>
  <c r="R19" i="3"/>
  <c r="X30" i="3"/>
  <c r="V30" i="3" s="1"/>
  <c r="AR30" i="3" s="1"/>
  <c r="AQ30" i="3" s="1"/>
  <c r="Z36" i="3"/>
  <c r="V45" i="3"/>
  <c r="AH37" i="3"/>
  <c r="W39" i="3"/>
  <c r="T13" i="3"/>
  <c r="W13" i="3"/>
  <c r="Z61" i="3"/>
  <c r="AA13" i="3"/>
  <c r="R53" i="3"/>
  <c r="S31" i="3"/>
  <c r="AP31" i="3" s="1"/>
  <c r="U33" i="3"/>
  <c r="S33" i="3" s="1"/>
  <c r="X31" i="3"/>
  <c r="V31" i="3" s="1"/>
  <c r="AR31" i="3" s="1"/>
  <c r="AQ31" i="3" s="1"/>
  <c r="O33" i="3"/>
  <c r="M33" i="3" s="1"/>
  <c r="Z14" i="3"/>
  <c r="O14" i="3"/>
  <c r="Q14" i="3"/>
  <c r="P14" i="3" s="1"/>
  <c r="AN14" i="3" s="1"/>
  <c r="AA16" i="3"/>
  <c r="U57" i="3"/>
  <c r="R10" i="3"/>
  <c r="P10" i="3" s="1"/>
  <c r="U40" i="3"/>
  <c r="S40" i="3" s="1"/>
  <c r="W61" i="3"/>
  <c r="X53" i="3"/>
  <c r="U13" i="3"/>
  <c r="Q60" i="3"/>
  <c r="Q13" i="3"/>
  <c r="B19" i="8"/>
  <c r="B19" i="4" s="1"/>
  <c r="O55" i="3"/>
  <c r="AH6" i="3"/>
  <c r="AH10" i="3"/>
  <c r="AA14" i="3"/>
  <c r="X23" i="3"/>
  <c r="T14" i="3"/>
  <c r="Z60" i="3"/>
  <c r="X10" i="3"/>
  <c r="V10" i="3" s="1"/>
  <c r="AR10" i="3" s="1"/>
  <c r="AQ10" i="3" s="1"/>
  <c r="AA33" i="3"/>
  <c r="O40" i="3"/>
  <c r="M40" i="3" s="1"/>
  <c r="R13" i="3"/>
  <c r="S38" i="3"/>
  <c r="AP38" i="3" s="1"/>
  <c r="AA38" i="3"/>
  <c r="O25" i="3"/>
  <c r="M25" i="3" s="1"/>
  <c r="AM25" i="3" s="1"/>
  <c r="AL25" i="3" s="1"/>
  <c r="AK25" i="3" s="1"/>
  <c r="Z13" i="3"/>
  <c r="AH13" i="3"/>
  <c r="AA53" i="3"/>
  <c r="AA23" i="3"/>
  <c r="Y59" i="3"/>
  <c r="M58" i="3"/>
  <c r="AM58" i="3" s="1"/>
  <c r="AL58" i="3" s="1"/>
  <c r="AK58" i="3" s="1"/>
  <c r="O53" i="3"/>
  <c r="T60" i="3"/>
  <c r="S60" i="3" s="1"/>
  <c r="AP60" i="3" s="1"/>
  <c r="J11" i="3"/>
  <c r="AH34" i="3"/>
  <c r="R31" i="3"/>
  <c r="P31" i="3" s="1"/>
  <c r="AN31" i="3" s="1"/>
  <c r="V38" i="3"/>
  <c r="AR38" i="3" s="1"/>
  <c r="AQ38" i="3" s="1"/>
  <c r="O38" i="3"/>
  <c r="O10" i="3"/>
  <c r="M10" i="3" s="1"/>
  <c r="AM10" i="3" s="1"/>
  <c r="AL10" i="3" s="1"/>
  <c r="AK10" i="3" s="1"/>
  <c r="R17" i="3"/>
  <c r="X17" i="3"/>
  <c r="U17" i="3"/>
  <c r="R57" i="3"/>
  <c r="X57" i="3"/>
  <c r="V57" i="3" s="1"/>
  <c r="AR57" i="3" s="1"/>
  <c r="AQ57" i="3" s="1"/>
  <c r="R30" i="3"/>
  <c r="O30" i="3"/>
  <c r="X21" i="3"/>
  <c r="V21" i="3" s="1"/>
  <c r="AR21" i="3" s="1"/>
  <c r="AQ21" i="3" s="1"/>
  <c r="U21" i="3"/>
  <c r="S21" i="3" s="1"/>
  <c r="AP21" i="3" s="1"/>
  <c r="Y25" i="3"/>
  <c r="B23" i="8"/>
  <c r="B23" i="4" s="1"/>
  <c r="O26" i="3"/>
  <c r="M26" i="3" s="1"/>
  <c r="AM26" i="3" s="1"/>
  <c r="AL26" i="3" s="1"/>
  <c r="AK26" i="3" s="1"/>
  <c r="R26" i="3"/>
  <c r="P26" i="3" s="1"/>
  <c r="AN26" i="3" s="1"/>
  <c r="R64" i="3"/>
  <c r="O64" i="3"/>
  <c r="X7" i="3"/>
  <c r="R7" i="3"/>
  <c r="V26" i="3"/>
  <c r="AR26" i="3" s="1"/>
  <c r="AQ26" i="3" s="1"/>
  <c r="X14" i="3"/>
  <c r="U14" i="3"/>
  <c r="R40" i="3"/>
  <c r="X40" i="3"/>
  <c r="J50" i="3"/>
  <c r="AH50" i="3" s="1"/>
  <c r="Y6" i="3"/>
  <c r="Y28" i="3"/>
  <c r="AH28" i="3"/>
  <c r="U41" i="3"/>
  <c r="X41" i="3"/>
  <c r="O41" i="3"/>
  <c r="R41" i="3"/>
  <c r="O62" i="3"/>
  <c r="M62" i="3" s="1"/>
  <c r="AM62" i="3" s="1"/>
  <c r="AL62" i="3" s="1"/>
  <c r="AK62" i="3" s="1"/>
  <c r="AA62" i="3"/>
  <c r="R62" i="3"/>
  <c r="P62" i="3" s="1"/>
  <c r="U62" i="3"/>
  <c r="S62" i="3" s="1"/>
  <c r="AP62" i="3" s="1"/>
  <c r="X62" i="3"/>
  <c r="V62" i="3" s="1"/>
  <c r="AR62" i="3" s="1"/>
  <c r="AQ62" i="3" s="1"/>
  <c r="N19" i="3"/>
  <c r="M19" i="3" s="1"/>
  <c r="AM19" i="3" s="1"/>
  <c r="AL19" i="3" s="1"/>
  <c r="AK19" i="3" s="1"/>
  <c r="Q19" i="3"/>
  <c r="P19" i="3" s="1"/>
  <c r="AN19" i="3" s="1"/>
  <c r="Z65" i="3"/>
  <c r="W65" i="3"/>
  <c r="AH65" i="3"/>
  <c r="R65" i="3"/>
  <c r="X65" i="3"/>
  <c r="U65" i="3"/>
  <c r="O65" i="3"/>
  <c r="O48" i="3"/>
  <c r="M48" i="3" s="1"/>
  <c r="AM48" i="3" s="1"/>
  <c r="AL48" i="3" s="1"/>
  <c r="AK48" i="3" s="1"/>
  <c r="X48" i="3"/>
  <c r="Q7" i="3"/>
  <c r="W7" i="3"/>
  <c r="N7" i="3"/>
  <c r="Z7" i="3"/>
  <c r="T7" i="3"/>
  <c r="T61" i="3"/>
  <c r="Q61" i="3"/>
  <c r="U39" i="3"/>
  <c r="X39" i="3"/>
  <c r="AH14" i="3"/>
  <c r="R63" i="3"/>
  <c r="P63" i="3" s="1"/>
  <c r="AS63" i="3" s="1"/>
  <c r="B16" i="8"/>
  <c r="B16" i="4" s="1"/>
  <c r="X34" i="3"/>
  <c r="V34" i="3" s="1"/>
  <c r="AR34" i="3" s="1"/>
  <c r="AQ34" i="3" s="1"/>
  <c r="T19" i="3"/>
  <c r="Z47" i="3"/>
  <c r="X63" i="3"/>
  <c r="T65" i="3"/>
  <c r="Y31" i="3"/>
  <c r="X13" i="3"/>
  <c r="V46" i="3"/>
  <c r="AR46" i="3" s="1"/>
  <c r="AQ46" i="3" s="1"/>
  <c r="AH30" i="3"/>
  <c r="AH47" i="3"/>
  <c r="B6" i="8"/>
  <c r="B6" i="4" s="1"/>
  <c r="B12" i="8"/>
  <c r="B12" i="4" s="1"/>
  <c r="AH62" i="3"/>
  <c r="S26" i="3"/>
  <c r="AP26" i="3" s="1"/>
  <c r="AA34" i="3"/>
  <c r="O34" i="3"/>
  <c r="M34" i="3" s="1"/>
  <c r="AM34" i="3" s="1"/>
  <c r="AL34" i="3" s="1"/>
  <c r="AK34" i="3" s="1"/>
  <c r="X8" i="3"/>
  <c r="V8" i="3" s="1"/>
  <c r="AR8" i="3" s="1"/>
  <c r="O8" i="3"/>
  <c r="M8" i="3" s="1"/>
  <c r="AM8" i="3" s="1"/>
  <c r="AL8" i="3" s="1"/>
  <c r="AK8" i="3" s="1"/>
  <c r="T55" i="3"/>
  <c r="S55" i="3" s="1"/>
  <c r="AP55" i="3" s="1"/>
  <c r="Q55" i="3"/>
  <c r="Z55" i="3"/>
  <c r="AA12" i="3"/>
  <c r="O12" i="3"/>
  <c r="R12" i="3"/>
  <c r="O37" i="3"/>
  <c r="U37" i="3"/>
  <c r="S37" i="3" s="1"/>
  <c r="AP37" i="3" s="1"/>
  <c r="R37" i="3"/>
  <c r="X37" i="3"/>
  <c r="V37" i="3" s="1"/>
  <c r="AR37" i="3" s="1"/>
  <c r="AQ37" i="3" s="1"/>
  <c r="U44" i="3"/>
  <c r="AA44" i="3"/>
  <c r="X44" i="3"/>
  <c r="V44" i="3" s="1"/>
  <c r="AR44" i="3" s="1"/>
  <c r="AQ44" i="3" s="1"/>
  <c r="W47" i="3"/>
  <c r="Q47" i="3"/>
  <c r="X50" i="3"/>
  <c r="V50" i="3" s="1"/>
  <c r="O50" i="3"/>
  <c r="M50" i="3" s="1"/>
  <c r="U50" i="3"/>
  <c r="S50" i="3" s="1"/>
  <c r="U18" i="3"/>
  <c r="X18" i="3"/>
  <c r="R6" i="3"/>
  <c r="AA6" i="3"/>
  <c r="X6" i="3"/>
  <c r="O6" i="3"/>
  <c r="U6" i="3"/>
  <c r="S6" i="3" s="1"/>
  <c r="AP6" i="3" s="1"/>
  <c r="T17" i="3"/>
  <c r="Q17" i="3"/>
  <c r="N17" i="3"/>
  <c r="M17" i="3" s="1"/>
  <c r="AM17" i="3" s="1"/>
  <c r="AL17" i="3" s="1"/>
  <c r="AK17" i="3" s="1"/>
  <c r="AH17" i="3"/>
  <c r="W17" i="3"/>
  <c r="Z17" i="3"/>
  <c r="T63" i="3"/>
  <c r="N63" i="3"/>
  <c r="M63" i="3" s="1"/>
  <c r="O16" i="3"/>
  <c r="M16" i="3" s="1"/>
  <c r="AM16" i="3" s="1"/>
  <c r="AL16" i="3" s="1"/>
  <c r="AK16" i="3" s="1"/>
  <c r="R16" i="3"/>
  <c r="P16" i="3" s="1"/>
  <c r="AN16" i="3" s="1"/>
  <c r="AH16" i="3"/>
  <c r="M37" i="3"/>
  <c r="AM37" i="3" s="1"/>
  <c r="AL37" i="3" s="1"/>
  <c r="AK37" i="3" s="1"/>
  <c r="W55" i="3"/>
  <c r="X12" i="3"/>
  <c r="AA8" i="3"/>
  <c r="R55" i="3"/>
  <c r="N55" i="3"/>
  <c r="AH19" i="3"/>
  <c r="AA37" i="3"/>
  <c r="U12" i="3"/>
  <c r="U63" i="3"/>
  <c r="N47" i="3"/>
  <c r="N65" i="3"/>
  <c r="Z19" i="3"/>
  <c r="AA55" i="3"/>
  <c r="AA63" i="3"/>
  <c r="B8" i="8"/>
  <c r="B8" i="4" s="1"/>
  <c r="R8" i="3"/>
  <c r="P8" i="3" s="1"/>
  <c r="AN8" i="3" s="1"/>
  <c r="X55" i="3"/>
  <c r="B14" i="8"/>
  <c r="B14" i="4" s="1"/>
  <c r="S30" i="3"/>
  <c r="AP30" i="3" s="1"/>
  <c r="M28" i="3"/>
  <c r="AM28" i="3" s="1"/>
  <c r="AL28" i="3" s="1"/>
  <c r="AK28" i="3" s="1"/>
  <c r="AH26" i="3"/>
  <c r="Y38" i="3"/>
  <c r="AH38" i="3"/>
  <c r="Y35" i="3"/>
  <c r="AH35" i="3"/>
  <c r="B18" i="8"/>
  <c r="B18" i="4" s="1"/>
  <c r="J42" i="3"/>
  <c r="J63" i="3"/>
  <c r="AG63" i="3" s="1"/>
  <c r="B25" i="8"/>
  <c r="B25" i="4" s="1"/>
  <c r="J18" i="3"/>
  <c r="Y18" i="3" s="1"/>
  <c r="C10" i="8" s="1"/>
  <c r="C10" i="4" s="1"/>
  <c r="B10" i="8"/>
  <c r="B10" i="4" s="1"/>
  <c r="Q18" i="3"/>
  <c r="T18" i="3"/>
  <c r="W18" i="3"/>
  <c r="N18" i="3"/>
  <c r="M18" i="3" s="1"/>
  <c r="J54" i="3"/>
  <c r="Y54" i="3" s="1"/>
  <c r="C22" i="8" s="1"/>
  <c r="C22" i="4" s="1"/>
  <c r="B22" i="8"/>
  <c r="B22" i="4" s="1"/>
  <c r="Q52" i="3"/>
  <c r="N52" i="3"/>
  <c r="M52" i="3" s="1"/>
  <c r="AM52" i="3" s="1"/>
  <c r="AL52" i="3" s="1"/>
  <c r="AK52" i="3" s="1"/>
  <c r="W52" i="3"/>
  <c r="V52" i="3" s="1"/>
  <c r="AR52" i="3" s="1"/>
  <c r="AQ52" i="3" s="1"/>
  <c r="AH52" i="3"/>
  <c r="T52" i="3"/>
  <c r="S52" i="3" s="1"/>
  <c r="AP52" i="3" s="1"/>
  <c r="P33" i="3"/>
  <c r="Y12" i="3"/>
  <c r="AH12" i="3"/>
  <c r="T64" i="3"/>
  <c r="S64" i="3" s="1"/>
  <c r="AP64" i="3" s="1"/>
  <c r="W64" i="3"/>
  <c r="V64" i="3" s="1"/>
  <c r="AR64" i="3" s="1"/>
  <c r="AQ64" i="3" s="1"/>
  <c r="N64" i="3"/>
  <c r="Q64" i="3"/>
  <c r="AH64" i="3"/>
  <c r="P50" i="3"/>
  <c r="J15" i="3"/>
  <c r="Y15" i="3" s="1"/>
  <c r="C9" i="8" s="1"/>
  <c r="C9" i="4" s="1"/>
  <c r="B9" i="8"/>
  <c r="B9" i="4" s="1"/>
  <c r="T29" i="3"/>
  <c r="S29" i="3" s="1"/>
  <c r="AP29" i="3" s="1"/>
  <c r="Q29" i="3"/>
  <c r="W29" i="3"/>
  <c r="V29" i="3" s="1"/>
  <c r="AR29" i="3" s="1"/>
  <c r="AQ29" i="3" s="1"/>
  <c r="AH29" i="3"/>
  <c r="N29" i="3"/>
  <c r="M29" i="3" s="1"/>
  <c r="AM29" i="3" s="1"/>
  <c r="AL29" i="3" s="1"/>
  <c r="AK29" i="3" s="1"/>
  <c r="AH23" i="3"/>
  <c r="Q54" i="3"/>
  <c r="N54" i="3"/>
  <c r="M54" i="3" s="1"/>
  <c r="W54" i="3"/>
  <c r="V54" i="3" s="1"/>
  <c r="T54" i="3"/>
  <c r="X35" i="3"/>
  <c r="O35" i="3"/>
  <c r="U35" i="3"/>
  <c r="S35" i="3" s="1"/>
  <c r="AP35" i="3" s="1"/>
  <c r="R35" i="3"/>
  <c r="P45" i="3"/>
  <c r="AS45" i="3" s="1"/>
  <c r="P21" i="3"/>
  <c r="AN21" i="3" s="1"/>
  <c r="P44" i="3"/>
  <c r="AN44" i="3" s="1"/>
  <c r="Y13" i="3"/>
  <c r="Y61" i="3"/>
  <c r="B24" i="8"/>
  <c r="B24" i="4" s="1"/>
  <c r="AR60" i="3"/>
  <c r="Y27" i="3"/>
  <c r="Z64" i="3"/>
  <c r="B13" i="8"/>
  <c r="B13" i="4" s="1"/>
  <c r="J45" i="3"/>
  <c r="AG45" i="3" s="1"/>
  <c r="V33" i="3"/>
  <c r="N22" i="3"/>
  <c r="M22" i="3" s="1"/>
  <c r="Q22" i="3"/>
  <c r="T22" i="3"/>
  <c r="W22" i="3"/>
  <c r="V22" i="3" s="1"/>
  <c r="W43" i="3"/>
  <c r="V43" i="3" s="1"/>
  <c r="AR43" i="3" s="1"/>
  <c r="AQ43" i="3" s="1"/>
  <c r="N43" i="3"/>
  <c r="M43" i="3" s="1"/>
  <c r="AM43" i="3" s="1"/>
  <c r="AL43" i="3" s="1"/>
  <c r="AK43" i="3" s="1"/>
  <c r="AH43" i="3"/>
  <c r="Q43" i="3"/>
  <c r="T43" i="3"/>
  <c r="S43" i="3" s="1"/>
  <c r="AP43" i="3" s="1"/>
  <c r="P46" i="3"/>
  <c r="AN46" i="3" s="1"/>
  <c r="AH51" i="3"/>
  <c r="J40" i="3"/>
  <c r="AG40" i="3" s="1"/>
  <c r="B17" i="8"/>
  <c r="B17" i="4" s="1"/>
  <c r="P25" i="3"/>
  <c r="AN25" i="3" s="1"/>
  <c r="B11" i="8"/>
  <c r="B11" i="4" s="1"/>
  <c r="J22" i="3"/>
  <c r="Y22" i="3" s="1"/>
  <c r="R27" i="3"/>
  <c r="X27" i="3"/>
  <c r="V27" i="3" s="1"/>
  <c r="AR27" i="3" s="1"/>
  <c r="O27" i="3"/>
  <c r="M27" i="3" s="1"/>
  <c r="AM27" i="3" s="1"/>
  <c r="U27" i="3"/>
  <c r="U47" i="3"/>
  <c r="S47" i="3" s="1"/>
  <c r="AP47" i="3" s="1"/>
  <c r="X47" i="3"/>
  <c r="O47" i="3"/>
  <c r="R47" i="3"/>
  <c r="AL57" i="3"/>
  <c r="AK57" i="3" s="1"/>
  <c r="P58" i="3"/>
  <c r="AN58" i="3" s="1"/>
  <c r="J33" i="3"/>
  <c r="AG33" i="3" s="1"/>
  <c r="B15" i="8"/>
  <c r="B15" i="4" s="1"/>
  <c r="Y8" i="3"/>
  <c r="T53" i="3"/>
  <c r="S53" i="3" s="1"/>
  <c r="AP53" i="3" s="1"/>
  <c r="AH53" i="3"/>
  <c r="N53" i="3"/>
  <c r="Q53" i="3"/>
  <c r="W53" i="3"/>
  <c r="Y60" i="3"/>
  <c r="AH60" i="3"/>
  <c r="W15" i="3"/>
  <c r="V15" i="3" s="1"/>
  <c r="T15" i="3"/>
  <c r="S15" i="3" s="1"/>
  <c r="N15" i="3"/>
  <c r="M15" i="3" s="1"/>
  <c r="Q15" i="3"/>
  <c r="N20" i="3"/>
  <c r="M20" i="3" s="1"/>
  <c r="AM20" i="3" s="1"/>
  <c r="AL20" i="3" s="1"/>
  <c r="AK20" i="3" s="1"/>
  <c r="Q20" i="3"/>
  <c r="W20" i="3"/>
  <c r="T20" i="3"/>
  <c r="S20" i="3" s="1"/>
  <c r="AP20" i="3" s="1"/>
  <c r="AH20" i="3"/>
  <c r="Y58" i="3"/>
  <c r="AH58" i="3"/>
  <c r="W56" i="3"/>
  <c r="Q56" i="3"/>
  <c r="N56" i="3"/>
  <c r="AH56" i="3"/>
  <c r="T56" i="3"/>
  <c r="P38" i="3"/>
  <c r="AN38" i="3" s="1"/>
  <c r="P49" i="3"/>
  <c r="AN49" i="3" s="1"/>
  <c r="AH7" i="3"/>
  <c r="T24" i="3"/>
  <c r="S24" i="3" s="1"/>
  <c r="W24" i="3"/>
  <c r="V24" i="3" s="1"/>
  <c r="Q24" i="3"/>
  <c r="N24" i="3"/>
  <c r="Y49" i="3"/>
  <c r="S34" i="3"/>
  <c r="AP34" i="3" s="1"/>
  <c r="AH49" i="3"/>
  <c r="Z43" i="3"/>
  <c r="J36" i="3"/>
  <c r="AG36" i="3" s="1"/>
  <c r="AH25" i="3"/>
  <c r="Y51" i="3"/>
  <c r="C21" i="8" s="1"/>
  <c r="C21" i="4" s="1"/>
  <c r="J24" i="3"/>
  <c r="Y24" i="3" s="1"/>
  <c r="M31" i="3"/>
  <c r="AM31" i="3" s="1"/>
  <c r="AL31" i="3" s="1"/>
  <c r="AK31" i="3" s="1"/>
  <c r="J32" i="3"/>
  <c r="B21" i="8"/>
  <c r="B21" i="4" s="1"/>
  <c r="AN42" i="3" l="1"/>
  <c r="P48" i="3"/>
  <c r="AN48" i="3" s="1"/>
  <c r="M38" i="3"/>
  <c r="AM38" i="3" s="1"/>
  <c r="AL38" i="3" s="1"/>
  <c r="AK38" i="3" s="1"/>
  <c r="V11" i="3"/>
  <c r="S9" i="3"/>
  <c r="AP9" i="3" s="1"/>
  <c r="AO9" i="3" s="1"/>
  <c r="M24" i="3"/>
  <c r="S54" i="3"/>
  <c r="AP54" i="3" s="1"/>
  <c r="M64" i="3"/>
  <c r="AM64" i="3" s="1"/>
  <c r="AL64" i="3" s="1"/>
  <c r="AK64" i="3" s="1"/>
  <c r="V63" i="3"/>
  <c r="S65" i="3"/>
  <c r="AP65" i="3" s="1"/>
  <c r="S13" i="3"/>
  <c r="AP13" i="3" s="1"/>
  <c r="AO13" i="3" s="1"/>
  <c r="AP42" i="3"/>
  <c r="AO42" i="3" s="1"/>
  <c r="AP50" i="3"/>
  <c r="AO50" i="3" s="1"/>
  <c r="V39" i="3"/>
  <c r="AR39" i="3" s="1"/>
  <c r="AQ39" i="3" s="1"/>
  <c r="P23" i="3"/>
  <c r="AN23" i="3" s="1"/>
  <c r="S27" i="3"/>
  <c r="AP27" i="3" s="1"/>
  <c r="H13" i="8" s="1"/>
  <c r="H13" i="4" s="1"/>
  <c r="D8" i="8"/>
  <c r="D8" i="4" s="1"/>
  <c r="S44" i="3"/>
  <c r="AP44" i="3" s="1"/>
  <c r="S61" i="3"/>
  <c r="AP61" i="3" s="1"/>
  <c r="AO61" i="3" s="1"/>
  <c r="P40" i="3"/>
  <c r="AS40" i="3" s="1"/>
  <c r="P13" i="3"/>
  <c r="AN13" i="3" s="1"/>
  <c r="P11" i="3"/>
  <c r="AN11" i="3" s="1"/>
  <c r="M56" i="3"/>
  <c r="AM56" i="3" s="1"/>
  <c r="AL56" i="3" s="1"/>
  <c r="AK56" i="3" s="1"/>
  <c r="S22" i="3"/>
  <c r="AS28" i="3"/>
  <c r="S56" i="3"/>
  <c r="AP56" i="3" s="1"/>
  <c r="V56" i="3"/>
  <c r="AR56" i="3" s="1"/>
  <c r="AQ56" i="3" s="1"/>
  <c r="V35" i="3"/>
  <c r="AR35" i="3" s="1"/>
  <c r="AQ35" i="3" s="1"/>
  <c r="M30" i="3"/>
  <c r="AM30" i="3" s="1"/>
  <c r="AL30" i="3" s="1"/>
  <c r="AK30" i="3" s="1"/>
  <c r="V58" i="3"/>
  <c r="AR58" i="3" s="1"/>
  <c r="AQ58" i="3" s="1"/>
  <c r="P57" i="3"/>
  <c r="AN57" i="3" s="1"/>
  <c r="F23" i="8" s="1"/>
  <c r="F23" i="4" s="1"/>
  <c r="P9" i="3"/>
  <c r="AN9" i="3" s="1"/>
  <c r="C11" i="8"/>
  <c r="C11" i="4" s="1"/>
  <c r="AG18" i="3"/>
  <c r="V23" i="3"/>
  <c r="AR23" i="3" s="1"/>
  <c r="AQ23" i="3" s="1"/>
  <c r="M14" i="3"/>
  <c r="AM14" i="3" s="1"/>
  <c r="AL14" i="3" s="1"/>
  <c r="AK14" i="3" s="1"/>
  <c r="M7" i="3"/>
  <c r="AM7" i="3" s="1"/>
  <c r="AL7" i="3" s="1"/>
  <c r="AK7" i="3" s="1"/>
  <c r="S7" i="3"/>
  <c r="AP7" i="3" s="1"/>
  <c r="AO7" i="3" s="1"/>
  <c r="M12" i="3"/>
  <c r="AM12" i="3" s="1"/>
  <c r="AL12" i="3" s="1"/>
  <c r="AK12" i="3" s="1"/>
  <c r="V41" i="3"/>
  <c r="AR41" i="3" s="1"/>
  <c r="AQ41" i="3" s="1"/>
  <c r="S51" i="3"/>
  <c r="AP51" i="3" s="1"/>
  <c r="AO51" i="3" s="1"/>
  <c r="AR32" i="3"/>
  <c r="AQ32" i="3" s="1"/>
  <c r="AR42" i="3"/>
  <c r="I18" i="8" s="1"/>
  <c r="I18" i="4" s="1"/>
  <c r="AM18" i="3"/>
  <c r="AL18" i="3" s="1"/>
  <c r="AK18" i="3" s="1"/>
  <c r="S12" i="3"/>
  <c r="AP12" i="3" s="1"/>
  <c r="V17" i="3"/>
  <c r="AR17" i="3" s="1"/>
  <c r="AQ17" i="3" s="1"/>
  <c r="S17" i="3"/>
  <c r="AP17" i="3" s="1"/>
  <c r="D13" i="8"/>
  <c r="D13" i="4" s="1"/>
  <c r="V40" i="3"/>
  <c r="AR40" i="3" s="1"/>
  <c r="P60" i="3"/>
  <c r="AN60" i="3" s="1"/>
  <c r="AP36" i="3"/>
  <c r="H16" i="8" s="1"/>
  <c r="H16" i="4" s="1"/>
  <c r="S11" i="3"/>
  <c r="AP11" i="3" s="1"/>
  <c r="G23" i="8"/>
  <c r="G23" i="4" s="1"/>
  <c r="AG24" i="3"/>
  <c r="D23" i="8"/>
  <c r="D23" i="4" s="1"/>
  <c r="V20" i="3"/>
  <c r="AR20" i="3" s="1"/>
  <c r="AQ20" i="3" s="1"/>
  <c r="V12" i="3"/>
  <c r="AR12" i="3" s="1"/>
  <c r="AQ12" i="3" s="1"/>
  <c r="V48" i="3"/>
  <c r="AR48" i="3" s="1"/>
  <c r="AQ48" i="3" s="1"/>
  <c r="S25" i="3"/>
  <c r="AP25" i="3" s="1"/>
  <c r="AO25" i="3" s="1"/>
  <c r="AI25" i="3" s="1"/>
  <c r="AJ25" i="3" s="1"/>
  <c r="AO58" i="3"/>
  <c r="AT58" i="3" s="1"/>
  <c r="AO30" i="3"/>
  <c r="AT30" i="3" s="1"/>
  <c r="AO65" i="3"/>
  <c r="AO52" i="3"/>
  <c r="AT52" i="3" s="1"/>
  <c r="AO23" i="3"/>
  <c r="AO8" i="3"/>
  <c r="AO31" i="3"/>
  <c r="AT31" i="3" s="1"/>
  <c r="AO38" i="3"/>
  <c r="AT38" i="3" s="1"/>
  <c r="AO53" i="3"/>
  <c r="AO37" i="3"/>
  <c r="AI37" i="3" s="1"/>
  <c r="AJ37" i="3" s="1"/>
  <c r="AY37" i="3" s="1"/>
  <c r="AO26" i="3"/>
  <c r="AI26" i="3" s="1"/>
  <c r="AJ26" i="3" s="1"/>
  <c r="AY26" i="3" s="1"/>
  <c r="AG50" i="3"/>
  <c r="G20" i="8" s="1"/>
  <c r="G20" i="4" s="1"/>
  <c r="AO46" i="3"/>
  <c r="AT46" i="3" s="1"/>
  <c r="S19" i="3"/>
  <c r="AP19" i="3" s="1"/>
  <c r="P65" i="3"/>
  <c r="AN65" i="3" s="1"/>
  <c r="AG32" i="3"/>
  <c r="G14" i="8" s="1"/>
  <c r="G14" i="4" s="1"/>
  <c r="M6" i="3"/>
  <c r="AM6" i="3" s="1"/>
  <c r="AL6" i="3" s="1"/>
  <c r="AK6" i="3" s="1"/>
  <c r="S41" i="3"/>
  <c r="AP41" i="3" s="1"/>
  <c r="S14" i="3"/>
  <c r="AP14" i="3" s="1"/>
  <c r="S57" i="3"/>
  <c r="AP57" i="3" s="1"/>
  <c r="AG54" i="3"/>
  <c r="G22" i="8" s="1"/>
  <c r="G22" i="4" s="1"/>
  <c r="AO34" i="3"/>
  <c r="AT34" i="3" s="1"/>
  <c r="AO47" i="3"/>
  <c r="AO29" i="3"/>
  <c r="AI29" i="3" s="1"/>
  <c r="AJ29" i="3" s="1"/>
  <c r="AY29" i="3" s="1"/>
  <c r="AO48" i="3"/>
  <c r="AI48" i="3" s="1"/>
  <c r="AJ48" i="3" s="1"/>
  <c r="AY48" i="3" s="1"/>
  <c r="AO17" i="3"/>
  <c r="AO64" i="3"/>
  <c r="AT64" i="3" s="1"/>
  <c r="AO44" i="3"/>
  <c r="AI44" i="3" s="1"/>
  <c r="AJ44" i="3" s="1"/>
  <c r="AY44" i="3" s="1"/>
  <c r="AO60" i="3"/>
  <c r="AO62" i="3"/>
  <c r="AT62" i="3" s="1"/>
  <c r="AO49" i="3"/>
  <c r="AT49" i="3" s="1"/>
  <c r="AO56" i="3"/>
  <c r="AO20" i="3"/>
  <c r="AO43" i="3"/>
  <c r="AI43" i="3" s="1"/>
  <c r="AJ43" i="3" s="1"/>
  <c r="AY43" i="3" s="1"/>
  <c r="AO35" i="3"/>
  <c r="AO59" i="3"/>
  <c r="AT59" i="3" s="1"/>
  <c r="AO55" i="3"/>
  <c r="AO28" i="3"/>
  <c r="AT28" i="3" s="1"/>
  <c r="AO21" i="3"/>
  <c r="AT21" i="3" s="1"/>
  <c r="Y11" i="3"/>
  <c r="C7" i="8" s="1"/>
  <c r="C7" i="4" s="1"/>
  <c r="AG11" i="3"/>
  <c r="G7" i="8" s="1"/>
  <c r="G7" i="4" s="1"/>
  <c r="M55" i="3"/>
  <c r="AM55" i="3" s="1"/>
  <c r="AL55" i="3" s="1"/>
  <c r="AK55" i="3" s="1"/>
  <c r="AG22" i="3"/>
  <c r="G11" i="8" s="1"/>
  <c r="G11" i="4" s="1"/>
  <c r="P51" i="3"/>
  <c r="AN51" i="3" s="1"/>
  <c r="E23" i="8"/>
  <c r="E23" i="4" s="1"/>
  <c r="V47" i="3"/>
  <c r="AR47" i="3" s="1"/>
  <c r="AQ47" i="3" s="1"/>
  <c r="V14" i="3"/>
  <c r="AR14" i="3" s="1"/>
  <c r="AQ14" i="3" s="1"/>
  <c r="AT16" i="3"/>
  <c r="D6" i="8"/>
  <c r="D6" i="4" s="1"/>
  <c r="M35" i="3"/>
  <c r="AM35" i="3" s="1"/>
  <c r="AL35" i="3" s="1"/>
  <c r="AK35" i="3" s="1"/>
  <c r="C24" i="8"/>
  <c r="C24" i="4" s="1"/>
  <c r="AI10" i="3"/>
  <c r="AJ10" i="3" s="1"/>
  <c r="AY10" i="3" s="1"/>
  <c r="AG42" i="3"/>
  <c r="G18" i="8" s="1"/>
  <c r="G18" i="4" s="1"/>
  <c r="AG15" i="3"/>
  <c r="AO6" i="3"/>
  <c r="V6" i="3"/>
  <c r="AR6" i="3" s="1"/>
  <c r="AQ6" i="3" s="1"/>
  <c r="C12" i="8"/>
  <c r="C12" i="4" s="1"/>
  <c r="D24" i="8"/>
  <c r="D24" i="4" s="1"/>
  <c r="S39" i="3"/>
  <c r="AP39" i="3" s="1"/>
  <c r="AP33" i="3"/>
  <c r="H15" i="8" s="1"/>
  <c r="H15" i="4" s="1"/>
  <c r="AP40" i="3"/>
  <c r="P30" i="3"/>
  <c r="AN30" i="3" s="1"/>
  <c r="P55" i="3"/>
  <c r="AN55" i="3" s="1"/>
  <c r="AI28" i="3"/>
  <c r="AJ28" i="3" s="1"/>
  <c r="AY28" i="3" s="1"/>
  <c r="P41" i="3"/>
  <c r="AS41" i="3" s="1"/>
  <c r="V61" i="3"/>
  <c r="AR61" i="3" s="1"/>
  <c r="AQ61" i="3" s="1"/>
  <c r="M53" i="3"/>
  <c r="AM53" i="3" s="1"/>
  <c r="AL53" i="3" s="1"/>
  <c r="AK53" i="3" s="1"/>
  <c r="AR45" i="3"/>
  <c r="I19" i="8" s="1"/>
  <c r="I19" i="4" s="1"/>
  <c r="M41" i="3"/>
  <c r="AM41" i="3" s="1"/>
  <c r="AL41" i="3" s="1"/>
  <c r="AK41" i="3" s="1"/>
  <c r="AM50" i="3"/>
  <c r="AL50" i="3" s="1"/>
  <c r="AK50" i="3" s="1"/>
  <c r="V7" i="3"/>
  <c r="AR7" i="3" s="1"/>
  <c r="AQ7" i="3" s="1"/>
  <c r="AN10" i="3"/>
  <c r="F7" i="8" s="1"/>
  <c r="F7" i="4" s="1"/>
  <c r="AS10" i="3"/>
  <c r="AM11" i="3"/>
  <c r="AL11" i="3" s="1"/>
  <c r="AK11" i="3" s="1"/>
  <c r="D20" i="8"/>
  <c r="D20" i="4" s="1"/>
  <c r="M47" i="3"/>
  <c r="AM47" i="3" s="1"/>
  <c r="AL47" i="3" s="1"/>
  <c r="AK47" i="3" s="1"/>
  <c r="AM54" i="3"/>
  <c r="AL54" i="3" s="1"/>
  <c r="AK54" i="3" s="1"/>
  <c r="AR63" i="3"/>
  <c r="AQ63" i="3" s="1"/>
  <c r="AR24" i="3"/>
  <c r="I12" i="8" s="1"/>
  <c r="I12" i="4" s="1"/>
  <c r="AS60" i="3"/>
  <c r="AM15" i="3"/>
  <c r="AL15" i="3" s="1"/>
  <c r="AK15" i="3" s="1"/>
  <c r="V53" i="3"/>
  <c r="AR53" i="3" s="1"/>
  <c r="AQ53" i="3" s="1"/>
  <c r="Y50" i="3"/>
  <c r="C20" i="8" s="1"/>
  <c r="C20" i="4" s="1"/>
  <c r="AN50" i="3"/>
  <c r="F20" i="8" s="1"/>
  <c r="F20" i="4" s="1"/>
  <c r="I23" i="8"/>
  <c r="I23" i="4" s="1"/>
  <c r="S63" i="3"/>
  <c r="AP63" i="3" s="1"/>
  <c r="AR50" i="3"/>
  <c r="AQ50" i="3" s="1"/>
  <c r="V13" i="3"/>
  <c r="AR13" i="3" s="1"/>
  <c r="AQ13" i="3" s="1"/>
  <c r="AM24" i="3"/>
  <c r="AL24" i="3" s="1"/>
  <c r="AK24" i="3" s="1"/>
  <c r="C23" i="8"/>
  <c r="C23" i="4" s="1"/>
  <c r="AR11" i="3"/>
  <c r="AQ11" i="3" s="1"/>
  <c r="C13" i="8"/>
  <c r="C13" i="4" s="1"/>
  <c r="AH11" i="3"/>
  <c r="D7" i="8" s="1"/>
  <c r="D7" i="4" s="1"/>
  <c r="V55" i="3"/>
  <c r="AR55" i="3" s="1"/>
  <c r="AQ55" i="3" s="1"/>
  <c r="M65" i="3"/>
  <c r="AM65" i="3" s="1"/>
  <c r="AL65" i="3" s="1"/>
  <c r="AK65" i="3" s="1"/>
  <c r="AI16" i="3"/>
  <c r="AJ16" i="3" s="1"/>
  <c r="AY16" i="3" s="1"/>
  <c r="P7" i="3"/>
  <c r="AS7" i="3" s="1"/>
  <c r="AS48" i="3"/>
  <c r="AP24" i="3"/>
  <c r="H20" i="8"/>
  <c r="H20" i="4" s="1"/>
  <c r="G24" i="8"/>
  <c r="G24" i="4" s="1"/>
  <c r="AS14" i="3"/>
  <c r="C8" i="8"/>
  <c r="C8" i="4" s="1"/>
  <c r="V65" i="3"/>
  <c r="AR65" i="3" s="1"/>
  <c r="AQ65" i="3" s="1"/>
  <c r="AR22" i="3"/>
  <c r="AQ22" i="3" s="1"/>
  <c r="C6" i="8"/>
  <c r="C6" i="4" s="1"/>
  <c r="AN62" i="3"/>
  <c r="AS62" i="3"/>
  <c r="P17" i="3"/>
  <c r="AN17" i="3" s="1"/>
  <c r="P6" i="3"/>
  <c r="AN6" i="3" s="1"/>
  <c r="G13" i="8"/>
  <c r="G13" i="4" s="1"/>
  <c r="AS11" i="3"/>
  <c r="AT10" i="3"/>
  <c r="AS31" i="3"/>
  <c r="S18" i="3"/>
  <c r="AP18" i="3" s="1"/>
  <c r="AS55" i="3"/>
  <c r="H6" i="8"/>
  <c r="H6" i="4" s="1"/>
  <c r="AH24" i="3"/>
  <c r="D12" i="8" s="1"/>
  <c r="D12" i="4" s="1"/>
  <c r="AR15" i="3"/>
  <c r="AQ15" i="3" s="1"/>
  <c r="P12" i="3"/>
  <c r="AN12" i="3" s="1"/>
  <c r="F8" i="8" s="1"/>
  <c r="F8" i="4" s="1"/>
  <c r="AS58" i="3"/>
  <c r="AS46" i="3"/>
  <c r="AS21" i="3"/>
  <c r="AS9" i="3"/>
  <c r="V18" i="3"/>
  <c r="AR18" i="3" s="1"/>
  <c r="AS26" i="3"/>
  <c r="P37" i="3"/>
  <c r="AN37" i="3" s="1"/>
  <c r="P61" i="3"/>
  <c r="AN61" i="3" s="1"/>
  <c r="AI62" i="3"/>
  <c r="AJ62" i="3" s="1"/>
  <c r="AY62" i="3" s="1"/>
  <c r="AT26" i="3"/>
  <c r="AS49" i="3"/>
  <c r="AS25" i="3"/>
  <c r="D21" i="8"/>
  <c r="D21" i="4" s="1"/>
  <c r="AS59" i="3"/>
  <c r="B26" i="4"/>
  <c r="AN63" i="3"/>
  <c r="AS39" i="3"/>
  <c r="E13" i="8"/>
  <c r="E13" i="4" s="1"/>
  <c r="AL27" i="3"/>
  <c r="AK27" i="3" s="1"/>
  <c r="P20" i="3"/>
  <c r="AN20" i="3" s="1"/>
  <c r="P52" i="3"/>
  <c r="AN52" i="3" s="1"/>
  <c r="P56" i="3"/>
  <c r="AN56" i="3" s="1"/>
  <c r="P15" i="3"/>
  <c r="AN15" i="3" s="1"/>
  <c r="AO27" i="3"/>
  <c r="P43" i="3"/>
  <c r="AN43" i="3" s="1"/>
  <c r="F18" i="8" s="1"/>
  <c r="F18" i="4" s="1"/>
  <c r="AQ8" i="3"/>
  <c r="Y32" i="3"/>
  <c r="C14" i="8" s="1"/>
  <c r="C14" i="4" s="1"/>
  <c r="AH32" i="3"/>
  <c r="D14" i="8" s="1"/>
  <c r="D14" i="4" s="1"/>
  <c r="AM32" i="3"/>
  <c r="AL32" i="3" s="1"/>
  <c r="AK32" i="3" s="1"/>
  <c r="AP32" i="3"/>
  <c r="AN32" i="3"/>
  <c r="P47" i="3"/>
  <c r="AN47" i="3" s="1"/>
  <c r="Y40" i="3"/>
  <c r="C17" i="8" s="1"/>
  <c r="C17" i="4" s="1"/>
  <c r="G17" i="8"/>
  <c r="G17" i="4" s="1"/>
  <c r="AH40" i="3"/>
  <c r="D17" i="8" s="1"/>
  <c r="D17" i="4" s="1"/>
  <c r="AT43" i="3"/>
  <c r="P64" i="3"/>
  <c r="AN64" i="3" s="1"/>
  <c r="AH63" i="3"/>
  <c r="D25" i="8" s="1"/>
  <c r="D25" i="4" s="1"/>
  <c r="AM63" i="3"/>
  <c r="Y63" i="3"/>
  <c r="C25" i="8" s="1"/>
  <c r="C25" i="4" s="1"/>
  <c r="G25" i="8"/>
  <c r="G25" i="4" s="1"/>
  <c r="AS19" i="3"/>
  <c r="P35" i="3"/>
  <c r="AN35" i="3" s="1"/>
  <c r="AR33" i="3"/>
  <c r="AH18" i="3"/>
  <c r="D10" i="8" s="1"/>
  <c r="D10" i="4" s="1"/>
  <c r="G6" i="8"/>
  <c r="G6" i="4" s="1"/>
  <c r="AH15" i="3"/>
  <c r="D9" i="8" s="1"/>
  <c r="D9" i="4" s="1"/>
  <c r="AP15" i="3"/>
  <c r="G21" i="8"/>
  <c r="G21" i="4" s="1"/>
  <c r="AP22" i="3"/>
  <c r="AS44" i="3"/>
  <c r="AS16" i="3"/>
  <c r="AS50" i="3"/>
  <c r="G8" i="8"/>
  <c r="G8" i="4" s="1"/>
  <c r="AN33" i="3"/>
  <c r="P27" i="3"/>
  <c r="AN27" i="3" s="1"/>
  <c r="AM40" i="3"/>
  <c r="I25" i="8"/>
  <c r="I25" i="4" s="1"/>
  <c r="P24" i="3"/>
  <c r="AN24" i="3" s="1"/>
  <c r="F12" i="8" s="1"/>
  <c r="F12" i="4" s="1"/>
  <c r="P22" i="3"/>
  <c r="AN22" i="3" s="1"/>
  <c r="AH45" i="3"/>
  <c r="D19" i="8" s="1"/>
  <c r="D19" i="4" s="1"/>
  <c r="G19" i="8"/>
  <c r="G19" i="4" s="1"/>
  <c r="Y45" i="3"/>
  <c r="C19" i="8" s="1"/>
  <c r="C19" i="4" s="1"/>
  <c r="P29" i="3"/>
  <c r="AN29" i="3" s="1"/>
  <c r="P18" i="3"/>
  <c r="AN18" i="3" s="1"/>
  <c r="P53" i="3"/>
  <c r="AN53" i="3" s="1"/>
  <c r="G15" i="8"/>
  <c r="G15" i="4" s="1"/>
  <c r="AH33" i="3"/>
  <c r="D15" i="8" s="1"/>
  <c r="D15" i="4" s="1"/>
  <c r="Y33" i="3"/>
  <c r="C15" i="8" s="1"/>
  <c r="C15" i="4" s="1"/>
  <c r="Y42" i="3"/>
  <c r="C18" i="8" s="1"/>
  <c r="C18" i="4" s="1"/>
  <c r="AH42" i="3"/>
  <c r="D18" i="8" s="1"/>
  <c r="D18" i="4" s="1"/>
  <c r="AN36" i="3"/>
  <c r="G16" i="8"/>
  <c r="G16" i="4" s="1"/>
  <c r="AH36" i="3"/>
  <c r="D16" i="8" s="1"/>
  <c r="D16" i="4" s="1"/>
  <c r="Y36" i="3"/>
  <c r="C16" i="8" s="1"/>
  <c r="C16" i="4" s="1"/>
  <c r="AM36" i="3"/>
  <c r="AR36" i="3"/>
  <c r="I13" i="8"/>
  <c r="I13" i="4" s="1"/>
  <c r="AQ27" i="3"/>
  <c r="H21" i="8"/>
  <c r="H21" i="4" s="1"/>
  <c r="AL49" i="3"/>
  <c r="AK49" i="3" s="1"/>
  <c r="AL60" i="3"/>
  <c r="AK60" i="3" s="1"/>
  <c r="E24" i="8"/>
  <c r="E24" i="4" s="1"/>
  <c r="AQ60" i="3"/>
  <c r="AL21" i="3"/>
  <c r="AK21" i="3" s="1"/>
  <c r="P54" i="3"/>
  <c r="AN54" i="3" s="1"/>
  <c r="AP45" i="3"/>
  <c r="AM45" i="3"/>
  <c r="I14" i="8"/>
  <c r="I14" i="4" s="1"/>
  <c r="AH54" i="3"/>
  <c r="D22" i="8" s="1"/>
  <c r="D22" i="4" s="1"/>
  <c r="AS34" i="3"/>
  <c r="AM42" i="3"/>
  <c r="G12" i="8"/>
  <c r="G12" i="4" s="1"/>
  <c r="AS38" i="3"/>
  <c r="AS8" i="3"/>
  <c r="G9" i="8"/>
  <c r="G9" i="4" s="1"/>
  <c r="E21" i="8"/>
  <c r="E21" i="4" s="1"/>
  <c r="AH22" i="3"/>
  <c r="D11" i="8" s="1"/>
  <c r="D11" i="4" s="1"/>
  <c r="AM22" i="3"/>
  <c r="AL22" i="3" s="1"/>
  <c r="AK22" i="3" s="1"/>
  <c r="AN45" i="3"/>
  <c r="AR54" i="3"/>
  <c r="AS33" i="3"/>
  <c r="G10" i="8"/>
  <c r="G10" i="4" s="1"/>
  <c r="AM33" i="3"/>
  <c r="I11" i="8" l="1"/>
  <c r="I11" i="4" s="1"/>
  <c r="AT29" i="3"/>
  <c r="AS13" i="3"/>
  <c r="AI9" i="3"/>
  <c r="AJ9" i="3" s="1"/>
  <c r="AY9" i="3" s="1"/>
  <c r="AT9" i="3"/>
  <c r="AI38" i="3"/>
  <c r="AJ38" i="3" s="1"/>
  <c r="AY38" i="3" s="1"/>
  <c r="AI34" i="3"/>
  <c r="AJ34" i="3" s="1"/>
  <c r="AY34" i="3" s="1"/>
  <c r="H12" i="8"/>
  <c r="H12" i="4" s="1"/>
  <c r="H24" i="8"/>
  <c r="H24" i="4" s="1"/>
  <c r="AI56" i="3"/>
  <c r="AJ56" i="3" s="1"/>
  <c r="AY56" i="3" s="1"/>
  <c r="AS57" i="3"/>
  <c r="K23" i="8" s="1"/>
  <c r="K23" i="4" s="1"/>
  <c r="AS23" i="3"/>
  <c r="AI23" i="3"/>
  <c r="AJ23" i="3" s="1"/>
  <c r="AY23" i="3" s="1"/>
  <c r="H8" i="8"/>
  <c r="H8" i="4" s="1"/>
  <c r="AQ42" i="3"/>
  <c r="AT42" i="3" s="1"/>
  <c r="AO36" i="3"/>
  <c r="AT50" i="3"/>
  <c r="H18" i="8"/>
  <c r="H18" i="4" s="1"/>
  <c r="E14" i="8"/>
  <c r="E14" i="4" s="1"/>
  <c r="E22" i="8"/>
  <c r="E22" i="4" s="1"/>
  <c r="E8" i="8"/>
  <c r="E8" i="4" s="1"/>
  <c r="AT47" i="3"/>
  <c r="AI30" i="3"/>
  <c r="AJ30" i="3" s="1"/>
  <c r="AY30" i="3" s="1"/>
  <c r="AU26" i="3"/>
  <c r="AW26" i="3" s="1"/>
  <c r="AI64" i="3"/>
  <c r="AJ64" i="3" s="1"/>
  <c r="AY64" i="3" s="1"/>
  <c r="AN40" i="3"/>
  <c r="E10" i="8"/>
  <c r="E10" i="4" s="1"/>
  <c r="AI58" i="3"/>
  <c r="AJ58" i="3" s="1"/>
  <c r="AY58" i="3" s="1"/>
  <c r="AT56" i="3"/>
  <c r="AI52" i="3"/>
  <c r="AJ52" i="3" s="1"/>
  <c r="AY52" i="3" s="1"/>
  <c r="AI46" i="3"/>
  <c r="AJ46" i="3" s="1"/>
  <c r="AY46" i="3" s="1"/>
  <c r="AT23" i="3"/>
  <c r="AT25" i="3"/>
  <c r="F9" i="8"/>
  <c r="F9" i="4" s="1"/>
  <c r="F10" i="8"/>
  <c r="F10" i="4" s="1"/>
  <c r="AT17" i="3"/>
  <c r="AU16" i="3"/>
  <c r="AW16" i="3" s="1"/>
  <c r="BA16" i="3" s="1"/>
  <c r="AT13" i="3"/>
  <c r="AT7" i="3"/>
  <c r="AV10" i="3"/>
  <c r="AX10" i="3" s="1"/>
  <c r="AO12" i="3"/>
  <c r="AI12" i="3" s="1"/>
  <c r="AJ12" i="3" s="1"/>
  <c r="AY12" i="3" s="1"/>
  <c r="AI6" i="3"/>
  <c r="AJ6" i="3" s="1"/>
  <c r="AY6" i="3" s="1"/>
  <c r="AY25" i="3"/>
  <c r="AI21" i="3"/>
  <c r="AV21" i="3" s="1"/>
  <c r="AX21" i="3" s="1"/>
  <c r="AI59" i="3"/>
  <c r="AU59" i="3" s="1"/>
  <c r="AW59" i="3" s="1"/>
  <c r="BA59" i="3" s="1"/>
  <c r="AT20" i="3"/>
  <c r="I9" i="8"/>
  <c r="I9" i="4" s="1"/>
  <c r="AS65" i="3"/>
  <c r="AI20" i="3"/>
  <c r="AJ20" i="3" s="1"/>
  <c r="AY20" i="3" s="1"/>
  <c r="AI17" i="3"/>
  <c r="AJ17" i="3" s="1"/>
  <c r="AY17" i="3" s="1"/>
  <c r="AT44" i="3"/>
  <c r="AQ45" i="3"/>
  <c r="F24" i="8"/>
  <c r="F24" i="4" s="1"/>
  <c r="AI53" i="3"/>
  <c r="AJ53" i="3" s="1"/>
  <c r="AY53" i="3" s="1"/>
  <c r="AI35" i="3"/>
  <c r="AJ35" i="3" s="1"/>
  <c r="AY35" i="3" s="1"/>
  <c r="AO54" i="3"/>
  <c r="AO14" i="3"/>
  <c r="AI50" i="3"/>
  <c r="AJ50" i="3" s="1"/>
  <c r="AY50" i="3" s="1"/>
  <c r="K20" i="8"/>
  <c r="K20" i="4" s="1"/>
  <c r="AI13" i="3"/>
  <c r="AJ13" i="3" s="1"/>
  <c r="AY13" i="3" s="1"/>
  <c r="AT35" i="3"/>
  <c r="AT48" i="3"/>
  <c r="AT37" i="3"/>
  <c r="AT65" i="3"/>
  <c r="AT55" i="3"/>
  <c r="AI31" i="3"/>
  <c r="AS51" i="3"/>
  <c r="AO24" i="3"/>
  <c r="AO11" i="3"/>
  <c r="AT11" i="3" s="1"/>
  <c r="AO57" i="3"/>
  <c r="AO40" i="3"/>
  <c r="AO39" i="3"/>
  <c r="AO41" i="3"/>
  <c r="AT41" i="3" s="1"/>
  <c r="AO19" i="3"/>
  <c r="F16" i="8"/>
  <c r="F16" i="4" s="1"/>
  <c r="AV28" i="3"/>
  <c r="AX28" i="3" s="1"/>
  <c r="AI47" i="3"/>
  <c r="AJ47" i="3" s="1"/>
  <c r="AY47" i="3" s="1"/>
  <c r="H23" i="8"/>
  <c r="H23" i="4" s="1"/>
  <c r="E6" i="8"/>
  <c r="E6" i="4" s="1"/>
  <c r="AO33" i="3"/>
  <c r="AU28" i="3"/>
  <c r="AW28" i="3" s="1"/>
  <c r="BA28" i="3" s="1"/>
  <c r="K7" i="8"/>
  <c r="K7" i="4" s="1"/>
  <c r="AT61" i="3"/>
  <c r="I6" i="8"/>
  <c r="I6" i="4" s="1"/>
  <c r="AT6" i="3"/>
  <c r="H17" i="8"/>
  <c r="H17" i="4" s="1"/>
  <c r="I8" i="8"/>
  <c r="I8" i="4" s="1"/>
  <c r="F11" i="8"/>
  <c r="F11" i="4" s="1"/>
  <c r="AV16" i="3"/>
  <c r="AX16" i="3" s="1"/>
  <c r="F25" i="8"/>
  <c r="F25" i="4" s="1"/>
  <c r="AQ24" i="3"/>
  <c r="AV23" i="3"/>
  <c r="AI61" i="3"/>
  <c r="AJ61" i="3" s="1"/>
  <c r="AY61" i="3" s="1"/>
  <c r="I7" i="8"/>
  <c r="I7" i="4" s="1"/>
  <c r="AN41" i="3"/>
  <c r="F17" i="8" s="1"/>
  <c r="F17" i="4" s="1"/>
  <c r="AS30" i="3"/>
  <c r="AU30" i="3" s="1"/>
  <c r="AW30" i="3" s="1"/>
  <c r="F22" i="8"/>
  <c r="F22" i="4" s="1"/>
  <c r="K17" i="8"/>
  <c r="K17" i="4" s="1"/>
  <c r="I24" i="8"/>
  <c r="I24" i="4" s="1"/>
  <c r="E20" i="8"/>
  <c r="E20" i="4" s="1"/>
  <c r="F14" i="8"/>
  <c r="F14" i="4" s="1"/>
  <c r="AV62" i="3"/>
  <c r="AX62" i="3" s="1"/>
  <c r="E12" i="8"/>
  <c r="E12" i="4" s="1"/>
  <c r="AI55" i="3"/>
  <c r="I20" i="8"/>
  <c r="I20" i="4" s="1"/>
  <c r="AU34" i="3"/>
  <c r="AW34" i="3" s="1"/>
  <c r="E9" i="8"/>
  <c r="E9" i="4" s="1"/>
  <c r="I21" i="8"/>
  <c r="I21" i="4" s="1"/>
  <c r="E7" i="8"/>
  <c r="E7" i="4" s="1"/>
  <c r="AT53" i="3"/>
  <c r="AU10" i="3"/>
  <c r="AW10" i="3" s="1"/>
  <c r="AZ10" i="3" s="1"/>
  <c r="F19" i="8"/>
  <c r="F19" i="4" s="1"/>
  <c r="AV26" i="3"/>
  <c r="AX26" i="3" s="1"/>
  <c r="H7" i="8"/>
  <c r="H7" i="4" s="1"/>
  <c r="AN7" i="3"/>
  <c r="F6" i="8" s="1"/>
  <c r="F6" i="4" s="1"/>
  <c r="AS53" i="3"/>
  <c r="AS29" i="3"/>
  <c r="AU29" i="3" s="1"/>
  <c r="AW29" i="3" s="1"/>
  <c r="F21" i="8"/>
  <c r="F21" i="4" s="1"/>
  <c r="AI65" i="3"/>
  <c r="AU65" i="3" s="1"/>
  <c r="AW65" i="3" s="1"/>
  <c r="AU62" i="3"/>
  <c r="AW62" i="3" s="1"/>
  <c r="AS47" i="3"/>
  <c r="K19" i="8" s="1"/>
  <c r="K19" i="4" s="1"/>
  <c r="AS35" i="3"/>
  <c r="AU35" i="3" s="1"/>
  <c r="C26" i="4"/>
  <c r="AS6" i="3"/>
  <c r="K6" i="8" s="1"/>
  <c r="K6" i="4" s="1"/>
  <c r="AV56" i="3"/>
  <c r="D26" i="4"/>
  <c r="AV44" i="3"/>
  <c r="AS54" i="3"/>
  <c r="AS18" i="3"/>
  <c r="F15" i="8"/>
  <c r="F15" i="4" s="1"/>
  <c r="AS37" i="3"/>
  <c r="AU37" i="3" s="1"/>
  <c r="AW37" i="3" s="1"/>
  <c r="AS12" i="3"/>
  <c r="AV6" i="3"/>
  <c r="H22" i="8"/>
  <c r="H22" i="4" s="1"/>
  <c r="AU44" i="3"/>
  <c r="AI60" i="3"/>
  <c r="AV60" i="3" s="1"/>
  <c r="AU13" i="3"/>
  <c r="AW13" i="3" s="1"/>
  <c r="AV37" i="3"/>
  <c r="AS17" i="3"/>
  <c r="AS61" i="3"/>
  <c r="AU21" i="3"/>
  <c r="AW21" i="3" s="1"/>
  <c r="AL33" i="3"/>
  <c r="AK33" i="3" s="1"/>
  <c r="E15" i="8"/>
  <c r="E15" i="4" s="1"/>
  <c r="AO18" i="3"/>
  <c r="H10" i="8"/>
  <c r="H10" i="4" s="1"/>
  <c r="AL45" i="3"/>
  <c r="AK45" i="3" s="1"/>
  <c r="E19" i="8"/>
  <c r="E19" i="4" s="1"/>
  <c r="AI51" i="3"/>
  <c r="AJ51" i="3" s="1"/>
  <c r="AT51" i="3"/>
  <c r="AL36" i="3"/>
  <c r="AK36" i="3" s="1"/>
  <c r="E16" i="8"/>
  <c r="E16" i="4" s="1"/>
  <c r="AZ28" i="3"/>
  <c r="AO15" i="3"/>
  <c r="H9" i="8"/>
  <c r="H9" i="4" s="1"/>
  <c r="AO32" i="3"/>
  <c r="H14" i="8"/>
  <c r="H14" i="4" s="1"/>
  <c r="AQ40" i="3"/>
  <c r="I17" i="8"/>
  <c r="I17" i="4" s="1"/>
  <c r="AQ54" i="3"/>
  <c r="AI54" i="3" s="1"/>
  <c r="I22" i="8"/>
  <c r="I22" i="4" s="1"/>
  <c r="AQ33" i="3"/>
  <c r="I15" i="8"/>
  <c r="I15" i="4" s="1"/>
  <c r="AL63" i="3"/>
  <c r="AK63" i="3" s="1"/>
  <c r="E25" i="8"/>
  <c r="E25" i="4" s="1"/>
  <c r="AI8" i="3"/>
  <c r="AU8" i="3" s="1"/>
  <c r="AT8" i="3"/>
  <c r="AI24" i="3"/>
  <c r="AJ24" i="3" s="1"/>
  <c r="J12" i="8" s="1"/>
  <c r="J12" i="4" s="1"/>
  <c r="AU58" i="3"/>
  <c r="AW58" i="3" s="1"/>
  <c r="AU9" i="3"/>
  <c r="AW9" i="3" s="1"/>
  <c r="AS43" i="3"/>
  <c r="AV50" i="3"/>
  <c r="AX50" i="3" s="1"/>
  <c r="AV9" i="3"/>
  <c r="AX9" i="3" s="1"/>
  <c r="AS22" i="3"/>
  <c r="K11" i="8" s="1"/>
  <c r="K11" i="4" s="1"/>
  <c r="AU25" i="3"/>
  <c r="AV48" i="3"/>
  <c r="AI49" i="3"/>
  <c r="AJ49" i="3" s="1"/>
  <c r="AO22" i="3"/>
  <c r="H11" i="8"/>
  <c r="H11" i="4" s="1"/>
  <c r="AI7" i="3"/>
  <c r="AJ7" i="3" s="1"/>
  <c r="AY7" i="3" s="1"/>
  <c r="E18" i="8"/>
  <c r="E18" i="4" s="1"/>
  <c r="AL42" i="3"/>
  <c r="AK42" i="3" s="1"/>
  <c r="AQ36" i="3"/>
  <c r="I16" i="8"/>
  <c r="I16" i="4" s="1"/>
  <c r="AO63" i="3"/>
  <c r="H25" i="8"/>
  <c r="H25" i="4" s="1"/>
  <c r="H19" i="8"/>
  <c r="H19" i="4" s="1"/>
  <c r="AO45" i="3"/>
  <c r="AT12" i="3"/>
  <c r="AL40" i="3"/>
  <c r="AK40" i="3" s="1"/>
  <c r="E17" i="8"/>
  <c r="E17" i="4" s="1"/>
  <c r="AQ18" i="3"/>
  <c r="I10" i="8"/>
  <c r="I10" i="4" s="1"/>
  <c r="AI27" i="3"/>
  <c r="AJ27" i="3" s="1"/>
  <c r="AT27" i="3"/>
  <c r="F13" i="8"/>
  <c r="F13" i="4" s="1"/>
  <c r="G26" i="4"/>
  <c r="AV25" i="3"/>
  <c r="AS15" i="3"/>
  <c r="AS52" i="3"/>
  <c r="AT60" i="3"/>
  <c r="AV38" i="3"/>
  <c r="AX38" i="3" s="1"/>
  <c r="K8" i="8"/>
  <c r="K8" i="4" s="1"/>
  <c r="AV29" i="3"/>
  <c r="AX29" i="3" s="1"/>
  <c r="E11" i="8"/>
  <c r="E11" i="4" s="1"/>
  <c r="AU38" i="3"/>
  <c r="AW38" i="3" s="1"/>
  <c r="AS24" i="3"/>
  <c r="K12" i="8" s="1"/>
  <c r="K12" i="4" s="1"/>
  <c r="AS64" i="3"/>
  <c r="AV43" i="3"/>
  <c r="AX43" i="3" s="1"/>
  <c r="AV52" i="3"/>
  <c r="AX52" i="3" s="1"/>
  <c r="AU48" i="3"/>
  <c r="AS56" i="3"/>
  <c r="AU56" i="3" s="1"/>
  <c r="AS20" i="3"/>
  <c r="AU20" i="3" s="1"/>
  <c r="AW20" i="3" s="1"/>
  <c r="AS27" i="3"/>
  <c r="K13" i="8" s="1"/>
  <c r="K13" i="4" s="1"/>
  <c r="AW56" i="3" l="1"/>
  <c r="AV47" i="3"/>
  <c r="AX47" i="3" s="1"/>
  <c r="AV64" i="3"/>
  <c r="AX64" i="3" s="1"/>
  <c r="K15" i="8"/>
  <c r="K15" i="4" s="1"/>
  <c r="AV34" i="3"/>
  <c r="AX34" i="3" s="1"/>
  <c r="AX56" i="3"/>
  <c r="AU23" i="3"/>
  <c r="AV30" i="3"/>
  <c r="AX30" i="3" s="1"/>
  <c r="BA26" i="3"/>
  <c r="AZ26" i="3"/>
  <c r="AX23" i="3"/>
  <c r="AU46" i="3"/>
  <c r="AW46" i="3" s="1"/>
  <c r="AW23" i="3"/>
  <c r="BA23" i="3" s="1"/>
  <c r="AV58" i="3"/>
  <c r="AX58" i="3" s="1"/>
  <c r="AZ59" i="3"/>
  <c r="AV17" i="3"/>
  <c r="AV35" i="3"/>
  <c r="AX35" i="3" s="1"/>
  <c r="AT24" i="3"/>
  <c r="AV46" i="3"/>
  <c r="AX46" i="3" s="1"/>
  <c r="AU53" i="3"/>
  <c r="AW53" i="3" s="1"/>
  <c r="AZ53" i="3" s="1"/>
  <c r="AX44" i="3"/>
  <c r="AX25" i="3"/>
  <c r="AJ21" i="3"/>
  <c r="AY21" i="3" s="1"/>
  <c r="AX17" i="3"/>
  <c r="AW25" i="3"/>
  <c r="BA25" i="3" s="1"/>
  <c r="AV20" i="3"/>
  <c r="AX20" i="3" s="1"/>
  <c r="AZ16" i="3"/>
  <c r="BA10" i="3"/>
  <c r="AI11" i="3"/>
  <c r="AJ11" i="3" s="1"/>
  <c r="J7" i="8" s="1"/>
  <c r="J7" i="4" s="1"/>
  <c r="AZ65" i="3"/>
  <c r="BA65" i="3"/>
  <c r="AW48" i="3"/>
  <c r="BA48" i="3" s="1"/>
  <c r="AX48" i="3"/>
  <c r="AI33" i="3"/>
  <c r="AJ33" i="3" s="1"/>
  <c r="J15" i="8" s="1"/>
  <c r="J15" i="4" s="1"/>
  <c r="AU17" i="3"/>
  <c r="AW17" i="3" s="1"/>
  <c r="AZ17" i="3" s="1"/>
  <c r="AW44" i="3"/>
  <c r="AZ44" i="3" s="1"/>
  <c r="AJ59" i="3"/>
  <c r="AY59" i="3" s="1"/>
  <c r="AV59" i="3"/>
  <c r="AX59" i="3" s="1"/>
  <c r="AV53" i="3"/>
  <c r="J20" i="8"/>
  <c r="J20" i="4" s="1"/>
  <c r="AY49" i="3"/>
  <c r="O20" i="8" s="1"/>
  <c r="O20" i="4" s="1"/>
  <c r="AJ31" i="3"/>
  <c r="AY31" i="3" s="1"/>
  <c r="AV31" i="3"/>
  <c r="AX31" i="3" s="1"/>
  <c r="AT14" i="3"/>
  <c r="AI14" i="3"/>
  <c r="AU14" i="3" s="1"/>
  <c r="J13" i="8"/>
  <c r="J13" i="4" s="1"/>
  <c r="AY27" i="3"/>
  <c r="O13" i="8" s="1"/>
  <c r="O13" i="4" s="1"/>
  <c r="AI19" i="3"/>
  <c r="AT19" i="3"/>
  <c r="AT39" i="3"/>
  <c r="AI39" i="3"/>
  <c r="AI57" i="3"/>
  <c r="AT57" i="3"/>
  <c r="AU31" i="3"/>
  <c r="AW31" i="3" s="1"/>
  <c r="AT33" i="3"/>
  <c r="BA44" i="3"/>
  <c r="AV13" i="3"/>
  <c r="AX13" i="3" s="1"/>
  <c r="J21" i="8"/>
  <c r="J21" i="4" s="1"/>
  <c r="AY51" i="3"/>
  <c r="O21" i="8" s="1"/>
  <c r="O21" i="4" s="1"/>
  <c r="AX37" i="3"/>
  <c r="AU49" i="3"/>
  <c r="AW49" i="3" s="1"/>
  <c r="BA49" i="3" s="1"/>
  <c r="K14" i="8"/>
  <c r="K14" i="4" s="1"/>
  <c r="AW35" i="3"/>
  <c r="AZ35" i="3" s="1"/>
  <c r="AU50" i="3"/>
  <c r="AW50" i="3" s="1"/>
  <c r="AI41" i="3"/>
  <c r="AJ41" i="3" s="1"/>
  <c r="AY41" i="3" s="1"/>
  <c r="AY24" i="3"/>
  <c r="O12" i="8" s="1"/>
  <c r="O12" i="4" s="1"/>
  <c r="F26" i="4"/>
  <c r="AX6" i="3"/>
  <c r="AX53" i="3"/>
  <c r="AV7" i="3"/>
  <c r="AX7" i="3" s="1"/>
  <c r="AU47" i="3"/>
  <c r="AW47" i="3" s="1"/>
  <c r="BA47" i="3" s="1"/>
  <c r="AV61" i="3"/>
  <c r="AX61" i="3" s="1"/>
  <c r="AJ55" i="3"/>
  <c r="AY55" i="3" s="1"/>
  <c r="AV55" i="3"/>
  <c r="AX55" i="3" s="1"/>
  <c r="AU55" i="3"/>
  <c r="AW55" i="3" s="1"/>
  <c r="AI36" i="3"/>
  <c r="AV36" i="3" s="1"/>
  <c r="I26" i="4"/>
  <c r="AT54" i="3"/>
  <c r="K9" i="8"/>
  <c r="K9" i="4" s="1"/>
  <c r="AU60" i="3"/>
  <c r="AW60" i="3" s="1"/>
  <c r="AV51" i="3"/>
  <c r="AX51" i="3" s="1"/>
  <c r="AJ65" i="3"/>
  <c r="AY65" i="3" s="1"/>
  <c r="AV65" i="3"/>
  <c r="AX65" i="3" s="1"/>
  <c r="AJ60" i="3"/>
  <c r="K16" i="8"/>
  <c r="K16" i="4" s="1"/>
  <c r="BA62" i="3"/>
  <c r="AZ62" i="3"/>
  <c r="AU12" i="3"/>
  <c r="AW12" i="3" s="1"/>
  <c r="AU6" i="3"/>
  <c r="AW6" i="3" s="1"/>
  <c r="AZ6" i="3" s="1"/>
  <c r="BA17" i="3"/>
  <c r="BA37" i="3"/>
  <c r="AZ37" i="3"/>
  <c r="E26" i="4"/>
  <c r="AU51" i="3"/>
  <c r="AW51" i="3" s="1"/>
  <c r="AU61" i="3"/>
  <c r="AW61" i="3" s="1"/>
  <c r="K24" i="8"/>
  <c r="K24" i="4" s="1"/>
  <c r="AU27" i="3"/>
  <c r="AW27" i="3" s="1"/>
  <c r="AZ56" i="3"/>
  <c r="BA56" i="3"/>
  <c r="BA38" i="3"/>
  <c r="AZ38" i="3"/>
  <c r="AJ54" i="3"/>
  <c r="AY54" i="3" s="1"/>
  <c r="AU54" i="3"/>
  <c r="AV54" i="3"/>
  <c r="BA21" i="3"/>
  <c r="AZ21" i="3"/>
  <c r="AZ9" i="3"/>
  <c r="BA9" i="3"/>
  <c r="AZ25" i="3"/>
  <c r="K21" i="8"/>
  <c r="K21" i="4" s="1"/>
  <c r="AU52" i="3"/>
  <c r="AW52" i="3" s="1"/>
  <c r="AZ58" i="3"/>
  <c r="BA58" i="3"/>
  <c r="BA35" i="3"/>
  <c r="AZ47" i="3"/>
  <c r="AX60" i="3"/>
  <c r="K18" i="8"/>
  <c r="K18" i="4" s="1"/>
  <c r="AU43" i="3"/>
  <c r="AW43" i="3" s="1"/>
  <c r="BA29" i="3"/>
  <c r="AZ29" i="3"/>
  <c r="AI32" i="3"/>
  <c r="AJ32" i="3" s="1"/>
  <c r="AT32" i="3"/>
  <c r="AT18" i="3"/>
  <c r="AI18" i="3"/>
  <c r="AJ18" i="3" s="1"/>
  <c r="AW8" i="3"/>
  <c r="BA30" i="3"/>
  <c r="AZ30" i="3"/>
  <c r="K10" i="8"/>
  <c r="K10" i="4" s="1"/>
  <c r="AT36" i="3"/>
  <c r="AI42" i="3"/>
  <c r="AV49" i="3"/>
  <c r="AX49" i="3" s="1"/>
  <c r="N20" i="8" s="1"/>
  <c r="N20" i="4" s="1"/>
  <c r="AI63" i="3"/>
  <c r="AJ63" i="3" s="1"/>
  <c r="AY63" i="3" s="1"/>
  <c r="O25" i="8" s="1"/>
  <c r="O25" i="4" s="1"/>
  <c r="AT63" i="3"/>
  <c r="BA34" i="3"/>
  <c r="AZ34" i="3"/>
  <c r="AZ20" i="3"/>
  <c r="BA20" i="3"/>
  <c r="K25" i="8"/>
  <c r="K25" i="4" s="1"/>
  <c r="AU64" i="3"/>
  <c r="AW64" i="3" s="1"/>
  <c r="AT45" i="3"/>
  <c r="AI45" i="3"/>
  <c r="AJ45" i="3" s="1"/>
  <c r="AJ8" i="3"/>
  <c r="AV8" i="3"/>
  <c r="AX8" i="3" s="1"/>
  <c r="BA13" i="3"/>
  <c r="AZ13" i="3"/>
  <c r="AI22" i="3"/>
  <c r="AJ22" i="3" s="1"/>
  <c r="AT22" i="3"/>
  <c r="AI40" i="3"/>
  <c r="AJ40" i="3" s="1"/>
  <c r="AT40" i="3"/>
  <c r="AI15" i="3"/>
  <c r="AJ15" i="3" s="1"/>
  <c r="AT15" i="3"/>
  <c r="AU24" i="3"/>
  <c r="AW24" i="3" s="1"/>
  <c r="H26" i="4"/>
  <c r="AV27" i="3"/>
  <c r="AX27" i="3" s="1"/>
  <c r="N13" i="8" s="1"/>
  <c r="N13" i="4" s="1"/>
  <c r="AV12" i="3"/>
  <c r="AX12" i="3" s="1"/>
  <c r="AU7" i="3"/>
  <c r="AW7" i="3" s="1"/>
  <c r="K22" i="8"/>
  <c r="K22" i="4" s="1"/>
  <c r="AV24" i="3"/>
  <c r="AW54" i="3" l="1"/>
  <c r="BA53" i="3"/>
  <c r="AX54" i="3"/>
  <c r="AZ48" i="3"/>
  <c r="AU36" i="3"/>
  <c r="AZ23" i="3"/>
  <c r="M20" i="8"/>
  <c r="M20" i="4" s="1"/>
  <c r="AJ36" i="3"/>
  <c r="AY36" i="3" s="1"/>
  <c r="O16" i="8" s="1"/>
  <c r="O16" i="4" s="1"/>
  <c r="BA46" i="3"/>
  <c r="AZ46" i="3"/>
  <c r="N24" i="8"/>
  <c r="N24" i="4" s="1"/>
  <c r="AX24" i="3"/>
  <c r="N12" i="8" s="1"/>
  <c r="N12" i="4" s="1"/>
  <c r="AY11" i="3"/>
  <c r="O7" i="8" s="1"/>
  <c r="O7" i="4" s="1"/>
  <c r="AV11" i="3"/>
  <c r="AX11" i="3" s="1"/>
  <c r="N7" i="8" s="1"/>
  <c r="N7" i="4" s="1"/>
  <c r="AU11" i="3"/>
  <c r="AW11" i="3" s="1"/>
  <c r="AV33" i="3"/>
  <c r="AU33" i="3"/>
  <c r="AW33" i="3" s="1"/>
  <c r="AZ33" i="3" s="1"/>
  <c r="P15" i="8" s="1"/>
  <c r="P15" i="4" s="1"/>
  <c r="AZ49" i="3"/>
  <c r="AY33" i="3"/>
  <c r="O15" i="8" s="1"/>
  <c r="O15" i="4" s="1"/>
  <c r="AV41" i="3"/>
  <c r="AX41" i="3" s="1"/>
  <c r="O22" i="8"/>
  <c r="O22" i="4" s="1"/>
  <c r="AY40" i="3"/>
  <c r="J16" i="8"/>
  <c r="J16" i="4" s="1"/>
  <c r="AJ57" i="3"/>
  <c r="AU57" i="3"/>
  <c r="AW57" i="3" s="1"/>
  <c r="AV57" i="3"/>
  <c r="AX57" i="3" s="1"/>
  <c r="N23" i="8" s="1"/>
  <c r="N23" i="4" s="1"/>
  <c r="AJ19" i="3"/>
  <c r="AY19" i="3" s="1"/>
  <c r="AV19" i="3"/>
  <c r="AX19" i="3" s="1"/>
  <c r="J24" i="8"/>
  <c r="J24" i="4" s="1"/>
  <c r="AY60" i="3"/>
  <c r="O24" i="8" s="1"/>
  <c r="O24" i="4" s="1"/>
  <c r="AV14" i="3"/>
  <c r="AX14" i="3" s="1"/>
  <c r="N8" i="8" s="1"/>
  <c r="N8" i="4" s="1"/>
  <c r="AJ14" i="3"/>
  <c r="J9" i="8"/>
  <c r="J9" i="4" s="1"/>
  <c r="AY15" i="3"/>
  <c r="O9" i="8" s="1"/>
  <c r="O9" i="4" s="1"/>
  <c r="J11" i="8"/>
  <c r="J11" i="4" s="1"/>
  <c r="AY22" i="3"/>
  <c r="O11" i="8" s="1"/>
  <c r="O11" i="4" s="1"/>
  <c r="J6" i="8"/>
  <c r="J6" i="4" s="1"/>
  <c r="AY8" i="3"/>
  <c r="O6" i="8" s="1"/>
  <c r="O6" i="4" s="1"/>
  <c r="BA50" i="3"/>
  <c r="Q20" i="8" s="1"/>
  <c r="Q20" i="4" s="1"/>
  <c r="AZ50" i="3"/>
  <c r="P20" i="8" s="1"/>
  <c r="P20" i="4" s="1"/>
  <c r="AX33" i="3"/>
  <c r="N15" i="8" s="1"/>
  <c r="N15" i="4" s="1"/>
  <c r="AU19" i="3"/>
  <c r="AW19" i="3" s="1"/>
  <c r="AY18" i="3"/>
  <c r="J19" i="8"/>
  <c r="J19" i="4" s="1"/>
  <c r="AY45" i="3"/>
  <c r="O19" i="8" s="1"/>
  <c r="O19" i="4" s="1"/>
  <c r="J14" i="8"/>
  <c r="J14" i="4" s="1"/>
  <c r="AY32" i="3"/>
  <c r="O14" i="8" s="1"/>
  <c r="O14" i="4" s="1"/>
  <c r="BA31" i="3"/>
  <c r="AZ31" i="3"/>
  <c r="AJ39" i="3"/>
  <c r="AY39" i="3" s="1"/>
  <c r="O17" i="8" s="1"/>
  <c r="O17" i="4" s="1"/>
  <c r="AU39" i="3"/>
  <c r="AW39" i="3" s="1"/>
  <c r="AV39" i="3"/>
  <c r="AX39" i="3" s="1"/>
  <c r="AW14" i="3"/>
  <c r="M8" i="8" s="1"/>
  <c r="M8" i="4" s="1"/>
  <c r="AZ11" i="3"/>
  <c r="P7" i="8" s="1"/>
  <c r="P7" i="4" s="1"/>
  <c r="AU41" i="3"/>
  <c r="AW41" i="3" s="1"/>
  <c r="N6" i="8"/>
  <c r="N6" i="4" s="1"/>
  <c r="N21" i="8"/>
  <c r="N21" i="4" s="1"/>
  <c r="J25" i="8"/>
  <c r="J25" i="4" s="1"/>
  <c r="AZ55" i="3"/>
  <c r="BA55" i="3"/>
  <c r="J22" i="8"/>
  <c r="J22" i="4" s="1"/>
  <c r="AU22" i="3"/>
  <c r="AW22" i="3" s="1"/>
  <c r="N22" i="8"/>
  <c r="N22" i="4" s="1"/>
  <c r="AV63" i="3"/>
  <c r="AX63" i="3" s="1"/>
  <c r="N25" i="8" s="1"/>
  <c r="N25" i="4" s="1"/>
  <c r="BA6" i="3"/>
  <c r="BA61" i="3"/>
  <c r="AZ61" i="3"/>
  <c r="AV15" i="3"/>
  <c r="AX15" i="3" s="1"/>
  <c r="N9" i="8" s="1"/>
  <c r="N9" i="4" s="1"/>
  <c r="AU63" i="3"/>
  <c r="AW63" i="3" s="1"/>
  <c r="AU40" i="3"/>
  <c r="AW40" i="3" s="1"/>
  <c r="AV18" i="3"/>
  <c r="AX18" i="3" s="1"/>
  <c r="BA24" i="3"/>
  <c r="Q12" i="8" s="1"/>
  <c r="Q12" i="4" s="1"/>
  <c r="AZ24" i="3"/>
  <c r="P12" i="8" s="1"/>
  <c r="P12" i="4" s="1"/>
  <c r="M12" i="8"/>
  <c r="M12" i="4" s="1"/>
  <c r="AZ52" i="3"/>
  <c r="BA52" i="3"/>
  <c r="BA7" i="3"/>
  <c r="AZ7" i="3"/>
  <c r="M6" i="8"/>
  <c r="M6" i="4" s="1"/>
  <c r="AZ12" i="3"/>
  <c r="BA12" i="3"/>
  <c r="AJ42" i="3"/>
  <c r="AV42" i="3"/>
  <c r="AX42" i="3" s="1"/>
  <c r="N18" i="8" s="1"/>
  <c r="N18" i="4" s="1"/>
  <c r="BA54" i="3"/>
  <c r="AZ54" i="3"/>
  <c r="M22" i="8"/>
  <c r="M22" i="4" s="1"/>
  <c r="BA51" i="3"/>
  <c r="AZ51" i="3"/>
  <c r="M21" i="8"/>
  <c r="M21" i="4" s="1"/>
  <c r="AV22" i="3"/>
  <c r="AX22" i="3" s="1"/>
  <c r="N11" i="8" s="1"/>
  <c r="N11" i="4" s="1"/>
  <c r="AV45" i="3"/>
  <c r="AX45" i="3" s="1"/>
  <c r="N19" i="8" s="1"/>
  <c r="N19" i="4" s="1"/>
  <c r="AU18" i="3"/>
  <c r="AW18" i="3" s="1"/>
  <c r="AU32" i="3"/>
  <c r="AW32" i="3" s="1"/>
  <c r="AU42" i="3"/>
  <c r="AW42" i="3" s="1"/>
  <c r="AZ27" i="3"/>
  <c r="P13" i="8" s="1"/>
  <c r="P13" i="4" s="1"/>
  <c r="BA27" i="3"/>
  <c r="Q13" i="8" s="1"/>
  <c r="Q13" i="4" s="1"/>
  <c r="M13" i="8"/>
  <c r="M13" i="4" s="1"/>
  <c r="BA8" i="3"/>
  <c r="AZ8" i="3"/>
  <c r="AZ64" i="3"/>
  <c r="BA64" i="3"/>
  <c r="AW36" i="3"/>
  <c r="AX36" i="3"/>
  <c r="N16" i="8" s="1"/>
  <c r="N16" i="4" s="1"/>
  <c r="AZ60" i="3"/>
  <c r="M24" i="8"/>
  <c r="M24" i="4" s="1"/>
  <c r="BA60" i="3"/>
  <c r="BA43" i="3"/>
  <c r="AZ43" i="3"/>
  <c r="AV32" i="3"/>
  <c r="AX32" i="3" s="1"/>
  <c r="N14" i="8" s="1"/>
  <c r="N14" i="4" s="1"/>
  <c r="AU15" i="3"/>
  <c r="AW15" i="3" s="1"/>
  <c r="AU45" i="3"/>
  <c r="AW45" i="3" s="1"/>
  <c r="K26" i="4"/>
  <c r="AV40" i="3"/>
  <c r="AX40" i="3" s="1"/>
  <c r="P22" i="8" l="1"/>
  <c r="P22" i="4" s="1"/>
  <c r="Q24" i="8"/>
  <c r="Q24" i="4" s="1"/>
  <c r="J17" i="8"/>
  <c r="J17" i="4" s="1"/>
  <c r="BA33" i="3"/>
  <c r="Q15" i="8" s="1"/>
  <c r="Q15" i="4" s="1"/>
  <c r="M7" i="8"/>
  <c r="M7" i="4" s="1"/>
  <c r="BA11" i="3"/>
  <c r="Q7" i="8" s="1"/>
  <c r="Q7" i="4" s="1"/>
  <c r="M15" i="8"/>
  <c r="M15" i="4" s="1"/>
  <c r="N17" i="8"/>
  <c r="N17" i="4" s="1"/>
  <c r="O10" i="8"/>
  <c r="O10" i="4" s="1"/>
  <c r="J10" i="8"/>
  <c r="J10" i="4" s="1"/>
  <c r="AY14" i="3"/>
  <c r="O8" i="8" s="1"/>
  <c r="O8" i="4" s="1"/>
  <c r="J8" i="8"/>
  <c r="J8" i="4" s="1"/>
  <c r="AY57" i="3"/>
  <c r="O23" i="8" s="1"/>
  <c r="O23" i="4" s="1"/>
  <c r="J23" i="8"/>
  <c r="J23" i="4" s="1"/>
  <c r="AZ57" i="3"/>
  <c r="P23" i="8" s="1"/>
  <c r="P23" i="4" s="1"/>
  <c r="BA57" i="3"/>
  <c r="Q23" i="8" s="1"/>
  <c r="Q23" i="4" s="1"/>
  <c r="M23" i="8"/>
  <c r="M23" i="4" s="1"/>
  <c r="BA41" i="3"/>
  <c r="AZ41" i="3"/>
  <c r="BA39" i="3"/>
  <c r="AZ39" i="3"/>
  <c r="N10" i="8"/>
  <c r="N10" i="4" s="1"/>
  <c r="AZ14" i="3"/>
  <c r="P8" i="8" s="1"/>
  <c r="P8" i="4" s="1"/>
  <c r="BA14" i="3"/>
  <c r="Q8" i="8" s="1"/>
  <c r="Q8" i="4" s="1"/>
  <c r="J18" i="8"/>
  <c r="J18" i="4" s="1"/>
  <c r="AY42" i="3"/>
  <c r="O18" i="8" s="1"/>
  <c r="O18" i="4" s="1"/>
  <c r="AZ19" i="3"/>
  <c r="BA19" i="3"/>
  <c r="P24" i="8"/>
  <c r="P24" i="4" s="1"/>
  <c r="P21" i="8"/>
  <c r="P21" i="4" s="1"/>
  <c r="Q22" i="8"/>
  <c r="Q22" i="4" s="1"/>
  <c r="Q21" i="8"/>
  <c r="Q21" i="4" s="1"/>
  <c r="M9" i="8"/>
  <c r="M9" i="4" s="1"/>
  <c r="AZ15" i="3"/>
  <c r="P9" i="8" s="1"/>
  <c r="P9" i="4" s="1"/>
  <c r="BA15" i="3"/>
  <c r="Q9" i="8" s="1"/>
  <c r="Q9" i="4" s="1"/>
  <c r="BA18" i="3"/>
  <c r="M10" i="8"/>
  <c r="M10" i="4" s="1"/>
  <c r="AZ18" i="3"/>
  <c r="BA32" i="3"/>
  <c r="Q14" i="8" s="1"/>
  <c r="Q14" i="4" s="1"/>
  <c r="AZ32" i="3"/>
  <c r="P14" i="8" s="1"/>
  <c r="P14" i="4" s="1"/>
  <c r="M14" i="8"/>
  <c r="M14" i="4" s="1"/>
  <c r="BA45" i="3"/>
  <c r="Q19" i="8" s="1"/>
  <c r="Q19" i="4" s="1"/>
  <c r="AZ45" i="3"/>
  <c r="P19" i="8" s="1"/>
  <c r="P19" i="4" s="1"/>
  <c r="M19" i="8"/>
  <c r="M19" i="4" s="1"/>
  <c r="M25" i="8"/>
  <c r="M25" i="4" s="1"/>
  <c r="BA63" i="3"/>
  <c r="Q25" i="8" s="1"/>
  <c r="Q25" i="4" s="1"/>
  <c r="AZ63" i="3"/>
  <c r="P25" i="8" s="1"/>
  <c r="P25" i="4" s="1"/>
  <c r="AZ42" i="3"/>
  <c r="P18" i="8" s="1"/>
  <c r="P18" i="4" s="1"/>
  <c r="BA42" i="3"/>
  <c r="Q18" i="8" s="1"/>
  <c r="Q18" i="4" s="1"/>
  <c r="M18" i="8"/>
  <c r="M18" i="4" s="1"/>
  <c r="Q6" i="8"/>
  <c r="Q6" i="4" s="1"/>
  <c r="AZ22" i="3"/>
  <c r="P11" i="8" s="1"/>
  <c r="P11" i="4" s="1"/>
  <c r="BA22" i="3"/>
  <c r="Q11" i="8" s="1"/>
  <c r="Q11" i="4" s="1"/>
  <c r="M11" i="8"/>
  <c r="M11" i="4" s="1"/>
  <c r="BA36" i="3"/>
  <c r="Q16" i="8" s="1"/>
  <c r="Q16" i="4" s="1"/>
  <c r="AZ36" i="3"/>
  <c r="P16" i="8" s="1"/>
  <c r="P16" i="4" s="1"/>
  <c r="M16" i="8"/>
  <c r="M16" i="4" s="1"/>
  <c r="AZ40" i="3"/>
  <c r="BA40" i="3"/>
  <c r="M17" i="8"/>
  <c r="M17" i="4" s="1"/>
  <c r="P6" i="8"/>
  <c r="P6" i="4" s="1"/>
  <c r="Q17" i="8" l="1"/>
  <c r="Q17" i="4" s="1"/>
  <c r="P17" i="8"/>
  <c r="P17" i="4" s="1"/>
  <c r="P10" i="8"/>
  <c r="P10" i="4" s="1"/>
  <c r="O26" i="4"/>
  <c r="Q10" i="8"/>
  <c r="Q10" i="4" s="1"/>
  <c r="Q26" i="4" s="1"/>
  <c r="J26" i="4"/>
  <c r="N26" i="4"/>
  <c r="M26" i="4"/>
  <c r="B5" i="6"/>
  <c r="B4" i="6" s="1"/>
  <c r="B6" i="6" l="1"/>
  <c r="B7" i="6" s="1"/>
  <c r="P26" i="4"/>
  <c r="G5" i="6"/>
  <c r="G4" i="6" s="1"/>
  <c r="G6" i="6"/>
  <c r="G7" i="6" s="1"/>
  <c r="H5" i="6"/>
  <c r="H7" i="6"/>
  <c r="H6" i="6"/>
  <c r="H4" i="6"/>
  <c r="C5" i="6"/>
  <c r="C6" i="6"/>
  <c r="C7" i="6"/>
  <c r="C4" i="6"/>
</calcChain>
</file>

<file path=xl/sharedStrings.xml><?xml version="1.0" encoding="utf-8"?>
<sst xmlns="http://schemas.openxmlformats.org/spreadsheetml/2006/main" count="276" uniqueCount="102">
  <si>
    <t>Informace o odběru</t>
  </si>
  <si>
    <t>Místo odběru:</t>
  </si>
  <si>
    <t>Datum odběru:</t>
  </si>
  <si>
    <t>Odebíral:</t>
  </si>
  <si>
    <t>Hybrid</t>
  </si>
  <si>
    <t>Vzorky</t>
  </si>
  <si>
    <t>Počet rostlin na ha</t>
  </si>
  <si>
    <t>Hmotnost 10 ks rostlin</t>
  </si>
  <si>
    <t>Sušina</t>
  </si>
  <si>
    <t>Obsah v zelené hmotě</t>
  </si>
  <si>
    <t>NEL</t>
  </si>
  <si>
    <t>CR</t>
  </si>
  <si>
    <t>Klas</t>
  </si>
  <si>
    <t>Zelená hmota</t>
  </si>
  <si>
    <t>Vláknina</t>
  </si>
  <si>
    <t>NDF</t>
  </si>
  <si>
    <t>SNDF</t>
  </si>
  <si>
    <t>aktuální</t>
  </si>
  <si>
    <t>kg</t>
  </si>
  <si>
    <t>%</t>
  </si>
  <si>
    <t>MJ.kg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</si>
  <si>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</si>
  <si>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</si>
  <si>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</si>
  <si>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</si>
  <si>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</si>
  <si>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</si>
  <si>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</si>
  <si>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</si>
  <si>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</si>
  <si>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</si>
  <si>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</si>
  <si>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</si>
  <si>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</si>
  <si>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</si>
  <si>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</si>
  <si>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</si>
  <si>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</si>
  <si>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Sušina ve hmotě</t>
  </si>
  <si>
    <t>Výnos sušiny</t>
  </si>
  <si>
    <t>Obsah škrobu v sušině CR</t>
  </si>
  <si>
    <t>Podíl sušiny klasu ze sušiny CR</t>
  </si>
  <si>
    <t>Obsah v CR</t>
  </si>
  <si>
    <t>Stravitelnost v CR</t>
  </si>
  <si>
    <t>Produkce mléka</t>
  </si>
  <si>
    <t>g</t>
  </si>
  <si>
    <t>t.ha</t>
  </si>
  <si>
    <t>kg.ha tis.</t>
  </si>
  <si>
    <t>kg.t. Suš.</t>
  </si>
  <si>
    <t>Průměr</t>
  </si>
  <si>
    <t>N-látky</t>
  </si>
  <si>
    <t>Tuk</t>
  </si>
  <si>
    <t>BNLV</t>
  </si>
  <si>
    <t>Popel</t>
  </si>
  <si>
    <t>Stravitelnost</t>
  </si>
  <si>
    <t>Stráveno</t>
  </si>
  <si>
    <t>BE</t>
  </si>
  <si>
    <t>ME</t>
  </si>
  <si>
    <t>Klas (Zrno)</t>
  </si>
  <si>
    <t>Tabulkové hodnoty pro výpočet NEL</t>
  </si>
  <si>
    <t>Obsah (g.kg)</t>
  </si>
  <si>
    <t>BNVL</t>
  </si>
  <si>
    <t>Koeficienty pro výpočet energií</t>
  </si>
  <si>
    <t>BE (MJ.g)</t>
  </si>
  <si>
    <t>ME (MJ.g)</t>
  </si>
  <si>
    <t>Org. hmota</t>
  </si>
  <si>
    <t>Korekce</t>
  </si>
  <si>
    <t>Tyto hodnoty se použijí u všech hybridů. Nelze u nich zadat analyzovanou hodnotu.</t>
  </si>
  <si>
    <t>Energie</t>
  </si>
  <si>
    <t>ME tab.</t>
  </si>
  <si>
    <t>tab.</t>
  </si>
  <si>
    <t>Škrob</t>
  </si>
  <si>
    <t>N-látky (Protein)</t>
  </si>
  <si>
    <t>ADF</t>
  </si>
  <si>
    <t>Strav. škrobu  12h</t>
  </si>
  <si>
    <t>Strav. NDF 24h (NDFD)</t>
  </si>
  <si>
    <t>Obsah v klasu</t>
  </si>
  <si>
    <t>Konstanty výpočtů</t>
  </si>
  <si>
    <t>Obsah vlákniny v ADF</t>
  </si>
  <si>
    <t>Průměr produkce mléka na t.suš</t>
  </si>
  <si>
    <t>Průměr produkce mléka na hektar</t>
  </si>
  <si>
    <t>Min (hybrid)</t>
  </si>
  <si>
    <t>Max (hybrid)</t>
  </si>
  <si>
    <t>Min - graf</t>
  </si>
  <si>
    <t>Max - graf</t>
  </si>
  <si>
    <t>Tento list slouží k vygenerovaní průměru v grafu Produkce mléka.</t>
  </si>
  <si>
    <t>Tyto hodnoty se použijí u všech hybridů. Jedná se především o konstanty použité ve výpočtech / přepočtech.</t>
  </si>
  <si>
    <t>Strav. zel. hmoty</t>
  </si>
  <si>
    <t>Škrobu</t>
  </si>
  <si>
    <t>Škrob v klasu</t>
  </si>
  <si>
    <t>Skok</t>
  </si>
  <si>
    <t>H1</t>
  </si>
  <si>
    <t>H3</t>
  </si>
  <si>
    <t>H2</t>
  </si>
  <si>
    <t>g/kg</t>
  </si>
  <si>
    <t>tis.</t>
  </si>
  <si>
    <t>tis</t>
  </si>
  <si>
    <t>Klas (Zrno) - analýza NIR</t>
  </si>
  <si>
    <t>Zbytek rostliny - analýza NIR</t>
  </si>
  <si>
    <t>l.kg suš</t>
  </si>
  <si>
    <t>Produkce metanu</t>
  </si>
  <si>
    <t>Obsah škrobu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</si>
</sst>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0.00000"/>
  </numFmts>
  <fonts count="3" x14ac:knownFonts="1"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55"/>
      </patternFill>
    </fill>
    <fill>
      <patternFill patternType="solid">
        <fgColor indexed="43"/>
        <bgColor indexed="26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0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Font="1" applyBorder="1"/>
    <xf numFmtId="0" fontId="0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2" fontId="0" fillId="0" borderId="0" xfId="0" applyNumberFormat="1"/>
    <xf numFmtId="49" fontId="2" fillId="0" borderId="9" xfId="0" applyNumberFormat="1" applyFont="1" applyBorder="1" applyAlignment="1" applyProtection="1">
      <alignment horizontal="center" vertical="center" wrapText="1"/>
      <protection hidden="1"/>
    </xf>
    <xf numFmtId="49" fontId="0" fillId="0" borderId="10" xfId="0" applyNumberFormat="1" applyFont="1" applyBorder="1" applyAlignment="1" applyProtection="1">
      <alignment horizontal="center" vertical="center" wrapText="1"/>
      <protection hidden="1"/>
    </xf>
    <xf numFmtId="0" fontId="0" fillId="0" borderId="11" xfId="0" applyFont="1" applyBorder="1" applyAlignment="1" applyProtection="1">
      <alignment horizontal="center" vertical="center" wrapText="1"/>
      <protection hidden="1"/>
    </xf>
    <xf numFmtId="0" fontId="0" fillId="0" borderId="12" xfId="0" applyBorder="1" applyAlignment="1" applyProtection="1">
      <alignment horizontal="center"/>
      <protection hidden="1"/>
    </xf>
    <xf numFmtId="0" fontId="0" fillId="0" borderId="12" xfId="0" applyFont="1" applyBorder="1" applyAlignment="1" applyProtection="1">
      <alignment horizontal="center"/>
      <protection hidden="1"/>
    </xf>
    <xf numFmtId="164" fontId="0" fillId="2" borderId="9" xfId="0" applyNumberFormat="1" applyFont="1" applyFill="1" applyBorder="1" applyAlignment="1" applyProtection="1">
      <alignment horizontal="center"/>
      <protection locked="0"/>
    </xf>
    <xf numFmtId="164" fontId="0" fillId="2" borderId="13" xfId="0" applyNumberFormat="1" applyFont="1" applyFill="1" applyBorder="1" applyAlignment="1" applyProtection="1">
      <alignment horizontal="center"/>
      <protection locked="0"/>
    </xf>
    <xf numFmtId="164" fontId="0" fillId="2" borderId="10" xfId="0" applyNumberFormat="1" applyFon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49" fontId="2" fillId="0" borderId="14" xfId="0" applyNumberFormat="1" applyFont="1" applyBorder="1" applyAlignment="1" applyProtection="1">
      <alignment horizontal="center" vertical="center" wrapText="1"/>
      <protection hidden="1"/>
    </xf>
    <xf numFmtId="0" fontId="2" fillId="0" borderId="14" xfId="0" applyFont="1" applyBorder="1" applyAlignment="1" applyProtection="1">
      <alignment horizontal="center" vertical="center" wrapText="1"/>
      <protection hidden="1"/>
    </xf>
    <xf numFmtId="49" fontId="0" fillId="0" borderId="15" xfId="0" applyNumberFormat="1" applyFont="1" applyBorder="1" applyAlignment="1" applyProtection="1">
      <alignment horizontal="center" vertical="center" wrapText="1"/>
      <protection hidden="1"/>
    </xf>
    <xf numFmtId="0" fontId="0" fillId="0" borderId="16" xfId="0" applyBorder="1" applyAlignment="1" applyProtection="1">
      <alignment horizontal="center" vertical="center"/>
      <protection hidden="1"/>
    </xf>
    <xf numFmtId="0" fontId="0" fillId="0" borderId="12" xfId="0" applyFont="1" applyBorder="1" applyAlignment="1" applyProtection="1">
      <alignment horizontal="center" vertical="center"/>
      <protection hidden="1"/>
    </xf>
    <xf numFmtId="0" fontId="0" fillId="0" borderId="17" xfId="0" applyFont="1" applyBorder="1" applyAlignment="1" applyProtection="1">
      <alignment horizontal="center" vertical="center"/>
      <protection hidden="1"/>
    </xf>
    <xf numFmtId="0" fontId="0" fillId="0" borderId="18" xfId="0" applyFont="1" applyBorder="1" applyAlignment="1" applyProtection="1">
      <alignment horizontal="center" vertical="center"/>
      <protection hidden="1"/>
    </xf>
    <xf numFmtId="2" fontId="0" fillId="0" borderId="14" xfId="0" applyNumberFormat="1" applyBorder="1" applyAlignment="1" applyProtection="1">
      <alignment horizontal="center" vertical="center"/>
      <protection hidden="1"/>
    </xf>
    <xf numFmtId="2" fontId="0" fillId="0" borderId="9" xfId="0" applyNumberFormat="1" applyBorder="1" applyAlignment="1" applyProtection="1">
      <alignment horizontal="center" vertical="center"/>
      <protection hidden="1"/>
    </xf>
    <xf numFmtId="2" fontId="0" fillId="0" borderId="19" xfId="0" applyNumberFormat="1" applyBorder="1" applyAlignment="1" applyProtection="1">
      <alignment horizontal="center" vertical="center"/>
      <protection hidden="1"/>
    </xf>
    <xf numFmtId="2" fontId="0" fillId="0" borderId="20" xfId="0" applyNumberFormat="1" applyBorder="1" applyAlignment="1" applyProtection="1">
      <alignment horizontal="center" vertical="center"/>
      <protection hidden="1"/>
    </xf>
    <xf numFmtId="0" fontId="2" fillId="0" borderId="21" xfId="0" applyFont="1" applyBorder="1" applyAlignment="1" applyProtection="1">
      <alignment horizontal="center" vertical="center" wrapText="1"/>
      <protection hidden="1"/>
    </xf>
    <xf numFmtId="2" fontId="0" fillId="0" borderId="21" xfId="0" applyNumberFormat="1" applyBorder="1" applyAlignment="1" applyProtection="1">
      <alignment horizontal="center" vertical="center"/>
      <protection hidden="1"/>
    </xf>
    <xf numFmtId="2" fontId="0" fillId="0" borderId="13" xfId="0" applyNumberFormat="1" applyBorder="1" applyAlignment="1" applyProtection="1">
      <alignment horizontal="center" vertical="center"/>
      <protection hidden="1"/>
    </xf>
    <xf numFmtId="2" fontId="0" fillId="0" borderId="22" xfId="0" applyNumberFormat="1" applyBorder="1" applyAlignment="1" applyProtection="1">
      <alignment horizontal="center" vertical="center"/>
      <protection hidden="1"/>
    </xf>
    <xf numFmtId="2" fontId="0" fillId="0" borderId="23" xfId="0" applyNumberFormat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 wrapText="1"/>
      <protection hidden="1"/>
    </xf>
    <xf numFmtId="2" fontId="0" fillId="0" borderId="15" xfId="0" applyNumberFormat="1" applyBorder="1" applyAlignment="1" applyProtection="1">
      <alignment horizontal="center" vertical="center"/>
      <protection hidden="1"/>
    </xf>
    <xf numFmtId="2" fontId="0" fillId="0" borderId="10" xfId="0" applyNumberFormat="1" applyBorder="1" applyAlignment="1" applyProtection="1">
      <alignment horizontal="center" vertical="center"/>
      <protection hidden="1"/>
    </xf>
    <xf numFmtId="2" fontId="0" fillId="0" borderId="24" xfId="0" applyNumberFormat="1" applyBorder="1" applyAlignment="1" applyProtection="1">
      <alignment horizontal="center" vertical="center"/>
      <protection hidden="1"/>
    </xf>
    <xf numFmtId="2" fontId="0" fillId="0" borderId="11" xfId="0" applyNumberFormat="1" applyBorder="1" applyAlignment="1" applyProtection="1">
      <alignment horizontal="center" vertical="center"/>
      <protection hidden="1"/>
    </xf>
    <xf numFmtId="0" fontId="2" fillId="0" borderId="16" xfId="0" applyFont="1" applyBorder="1" applyAlignment="1" applyProtection="1">
      <alignment horizontal="center" vertical="center"/>
      <protection hidden="1"/>
    </xf>
    <xf numFmtId="2" fontId="2" fillId="0" borderId="12" xfId="0" applyNumberFormat="1" applyFont="1" applyBorder="1" applyAlignment="1" applyProtection="1">
      <alignment horizontal="center" vertical="center"/>
      <protection hidden="1"/>
    </xf>
    <xf numFmtId="2" fontId="2" fillId="0" borderId="18" xfId="0" applyNumberFormat="1" applyFont="1" applyBorder="1" applyAlignment="1" applyProtection="1">
      <alignment horizontal="center" vertical="center"/>
      <protection hidden="1"/>
    </xf>
    <xf numFmtId="0" fontId="1" fillId="0" borderId="0" xfId="0" applyFont="1" applyBorder="1"/>
    <xf numFmtId="0" fontId="2" fillId="0" borderId="0" xfId="0" applyFont="1" applyBorder="1"/>
    <xf numFmtId="49" fontId="0" fillId="0" borderId="16" xfId="0" applyNumberFormat="1" applyBorder="1" applyAlignment="1" applyProtection="1">
      <alignment horizontal="center"/>
      <protection locked="0"/>
    </xf>
    <xf numFmtId="14" fontId="0" fillId="0" borderId="16" xfId="0" applyNumberFormat="1" applyBorder="1" applyAlignment="1" applyProtection="1">
      <alignment horizontal="center" vertical="top"/>
      <protection locked="0"/>
    </xf>
    <xf numFmtId="49" fontId="0" fillId="0" borderId="16" xfId="0" applyNumberFormat="1" applyFont="1" applyBorder="1" applyAlignment="1" applyProtection="1">
      <alignment horizontal="center" vertical="center"/>
      <protection locked="0"/>
    </xf>
    <xf numFmtId="2" fontId="0" fillId="0" borderId="16" xfId="0" applyNumberFormat="1" applyFont="1" applyBorder="1" applyAlignment="1" applyProtection="1">
      <alignment horizontal="center"/>
      <protection locked="0"/>
    </xf>
    <xf numFmtId="2" fontId="0" fillId="0" borderId="16" xfId="0" applyNumberFormat="1" applyBorder="1" applyAlignment="1" applyProtection="1">
      <alignment horizontal="center" vertical="top"/>
      <protection locked="0"/>
    </xf>
    <xf numFmtId="2" fontId="0" fillId="0" borderId="16" xfId="0" applyNumberFormat="1" applyFont="1" applyBorder="1" applyAlignment="1" applyProtection="1">
      <alignment horizontal="center" vertical="center"/>
      <protection locked="0"/>
    </xf>
    <xf numFmtId="49" fontId="0" fillId="0" borderId="10" xfId="0" applyNumberFormat="1" applyBorder="1" applyAlignment="1" applyProtection="1">
      <alignment horizontal="center" vertical="center" wrapText="1"/>
      <protection hidden="1"/>
    </xf>
    <xf numFmtId="0" fontId="0" fillId="0" borderId="11" xfId="0" applyBorder="1" applyAlignment="1" applyProtection="1">
      <alignment horizontal="center" vertical="center" wrapText="1"/>
      <protection hidden="1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Protection="1"/>
    <xf numFmtId="2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Protection="1"/>
    <xf numFmtId="166" fontId="0" fillId="0" borderId="16" xfId="0" applyNumberFormat="1" applyFont="1" applyBorder="1" applyAlignment="1" applyProtection="1">
      <alignment horizontal="center"/>
    </xf>
    <xf numFmtId="166" fontId="0" fillId="0" borderId="16" xfId="0" applyNumberFormat="1" applyBorder="1" applyAlignment="1" applyProtection="1">
      <alignment horizontal="center" vertical="top"/>
    </xf>
    <xf numFmtId="166" fontId="0" fillId="0" borderId="16" xfId="0" applyNumberFormat="1" applyFont="1" applyBorder="1" applyAlignment="1" applyProtection="1">
      <alignment horizontal="center" vertical="center"/>
    </xf>
    <xf numFmtId="2" fontId="0" fillId="0" borderId="0" xfId="0" applyNumberFormat="1" applyBorder="1" applyAlignment="1" applyProtection="1">
      <alignment horizontal="center" vertical="center"/>
    </xf>
    <xf numFmtId="0" fontId="2" fillId="0" borderId="0" xfId="0" applyFont="1"/>
    <xf numFmtId="0" fontId="2" fillId="0" borderId="0" xfId="0" applyFont="1" applyBorder="1" applyProtection="1"/>
    <xf numFmtId="2" fontId="0" fillId="0" borderId="0" xfId="0" applyNumberFormat="1" applyFont="1" applyBorder="1" applyAlignment="1" applyProtection="1">
      <alignment horizontal="center" vertical="center"/>
    </xf>
    <xf numFmtId="166" fontId="0" fillId="0" borderId="0" xfId="0" applyNumberFormat="1" applyFont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/>
      <protection hidden="1"/>
    </xf>
    <xf numFmtId="0" fontId="2" fillId="0" borderId="26" xfId="0" applyFont="1" applyBorder="1" applyAlignment="1" applyProtection="1">
      <alignment horizontal="center" vertical="center" wrapText="1"/>
      <protection hidden="1"/>
    </xf>
    <xf numFmtId="49" fontId="0" fillId="0" borderId="27" xfId="0" applyNumberFormat="1" applyFont="1" applyBorder="1" applyAlignment="1" applyProtection="1">
      <alignment horizontal="center" vertical="center" wrapText="1"/>
      <protection hidden="1"/>
    </xf>
    <xf numFmtId="0" fontId="0" fillId="0" borderId="27" xfId="0" applyFont="1" applyBorder="1" applyAlignment="1" applyProtection="1">
      <alignment horizontal="center" vertical="center" wrapText="1"/>
      <protection hidden="1"/>
    </xf>
    <xf numFmtId="0" fontId="0" fillId="0" borderId="27" xfId="0" applyBorder="1" applyAlignment="1" applyProtection="1">
      <alignment horizontal="center" vertical="center" wrapText="1"/>
      <protection hidden="1"/>
    </xf>
    <xf numFmtId="0" fontId="0" fillId="0" borderId="27" xfId="0" applyBorder="1" applyAlignment="1" applyProtection="1">
      <alignment horizontal="center" vertical="center"/>
      <protection hidden="1"/>
    </xf>
    <xf numFmtId="0" fontId="0" fillId="0" borderId="27" xfId="0" applyFont="1" applyBorder="1" applyAlignment="1" applyProtection="1">
      <alignment horizontal="center" vertical="center"/>
      <protection hidden="1"/>
    </xf>
    <xf numFmtId="164" fontId="0" fillId="0" borderId="27" xfId="0" applyNumberFormat="1" applyBorder="1" applyAlignment="1" applyProtection="1">
      <alignment horizontal="center" vertical="center"/>
      <protection hidden="1"/>
    </xf>
    <xf numFmtId="2" fontId="0" fillId="0" borderId="27" xfId="0" applyNumberFormat="1" applyBorder="1" applyAlignment="1" applyProtection="1">
      <alignment horizontal="center" vertical="center"/>
      <protection hidden="1"/>
    </xf>
    <xf numFmtId="1" fontId="0" fillId="0" borderId="27" xfId="0" applyNumberFormat="1" applyBorder="1" applyAlignment="1" applyProtection="1">
      <alignment horizontal="center" vertical="center"/>
      <protection hidden="1"/>
    </xf>
    <xf numFmtId="165" fontId="0" fillId="0" borderId="27" xfId="0" applyNumberFormat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0" fillId="0" borderId="10" xfId="0" applyBorder="1" applyAlignment="1" applyProtection="1">
      <alignment horizontal="center" vertical="center" wrapText="1"/>
      <protection hidden="1"/>
    </xf>
    <xf numFmtId="49" fontId="0" fillId="0" borderId="27" xfId="0" applyNumberFormat="1" applyBorder="1" applyAlignment="1" applyProtection="1">
      <alignment horizontal="center" vertical="center" wrapText="1"/>
      <protection hidden="1"/>
    </xf>
    <xf numFmtId="2" fontId="0" fillId="0" borderId="0" xfId="0" applyNumberFormat="1" applyBorder="1" applyAlignment="1" applyProtection="1">
      <alignment horizontal="center"/>
    </xf>
    <xf numFmtId="0" fontId="0" fillId="0" borderId="26" xfId="0" applyFont="1" applyBorder="1" applyAlignment="1" applyProtection="1">
      <alignment horizontal="center" vertical="center" wrapText="1"/>
      <protection hidden="1"/>
    </xf>
    <xf numFmtId="0" fontId="0" fillId="0" borderId="28" xfId="0" applyFont="1" applyBorder="1" applyAlignment="1" applyProtection="1">
      <alignment horizontal="center" vertical="center"/>
      <protection hidden="1"/>
    </xf>
    <xf numFmtId="2" fontId="0" fillId="0" borderId="29" xfId="0" applyNumberFormat="1" applyBorder="1" applyAlignment="1" applyProtection="1">
      <alignment horizontal="center" vertical="center"/>
      <protection hidden="1"/>
    </xf>
    <xf numFmtId="2" fontId="0" fillId="0" borderId="30" xfId="0" applyNumberFormat="1" applyBorder="1" applyAlignment="1" applyProtection="1">
      <alignment horizontal="center" vertical="center"/>
      <protection hidden="1"/>
    </xf>
    <xf numFmtId="2" fontId="0" fillId="0" borderId="31" xfId="0" applyNumberFormat="1" applyBorder="1" applyAlignment="1" applyProtection="1">
      <alignment horizontal="center" vertical="center"/>
      <protection hidden="1"/>
    </xf>
    <xf numFmtId="0" fontId="0" fillId="0" borderId="32" xfId="0" applyFont="1" applyBorder="1" applyAlignment="1" applyProtection="1">
      <alignment horizontal="center" vertical="center"/>
      <protection hidden="1"/>
    </xf>
    <xf numFmtId="2" fontId="0" fillId="0" borderId="33" xfId="0" applyNumberFormat="1" applyBorder="1" applyAlignment="1" applyProtection="1">
      <alignment horizontal="center" vertical="center"/>
      <protection hidden="1"/>
    </xf>
    <xf numFmtId="2" fontId="0" fillId="0" borderId="34" xfId="0" applyNumberFormat="1" applyBorder="1" applyAlignment="1" applyProtection="1">
      <alignment horizontal="center" vertical="center"/>
      <protection hidden="1"/>
    </xf>
    <xf numFmtId="2" fontId="0" fillId="0" borderId="35" xfId="0" applyNumberFormat="1" applyBorder="1" applyAlignment="1" applyProtection="1">
      <alignment horizontal="center" vertical="center"/>
      <protection hidden="1"/>
    </xf>
    <xf numFmtId="0" fontId="0" fillId="0" borderId="36" xfId="0" applyFont="1" applyBorder="1" applyAlignment="1" applyProtection="1">
      <alignment horizontal="center" vertical="center"/>
      <protection hidden="1"/>
    </xf>
    <xf numFmtId="2" fontId="0" fillId="0" borderId="37" xfId="0" applyNumberFormat="1" applyBorder="1" applyAlignment="1" applyProtection="1">
      <alignment horizontal="center" vertical="center"/>
      <protection hidden="1"/>
    </xf>
    <xf numFmtId="2" fontId="0" fillId="0" borderId="38" xfId="0" applyNumberFormat="1" applyBorder="1" applyAlignment="1" applyProtection="1">
      <alignment horizontal="center" vertical="center"/>
      <protection hidden="1"/>
    </xf>
    <xf numFmtId="2" fontId="0" fillId="0" borderId="39" xfId="0" applyNumberFormat="1" applyBorder="1" applyAlignment="1" applyProtection="1">
      <alignment horizontal="center" vertical="center"/>
      <protection hidden="1"/>
    </xf>
    <xf numFmtId="0" fontId="0" fillId="0" borderId="40" xfId="0" applyFont="1" applyBorder="1" applyAlignment="1" applyProtection="1">
      <alignment horizontal="center" vertical="center" wrapText="1"/>
      <protection hidden="1"/>
    </xf>
    <xf numFmtId="0" fontId="0" fillId="0" borderId="41" xfId="0" applyBorder="1" applyAlignment="1" applyProtection="1">
      <alignment horizontal="center" vertical="center" wrapText="1"/>
      <protection hidden="1"/>
    </xf>
    <xf numFmtId="0" fontId="0" fillId="0" borderId="42" xfId="0" applyFont="1" applyBorder="1" applyAlignment="1" applyProtection="1">
      <alignment horizontal="center" vertical="center" wrapText="1"/>
      <protection hidden="1"/>
    </xf>
    <xf numFmtId="0" fontId="0" fillId="0" borderId="42" xfId="0" applyBorder="1" applyAlignment="1" applyProtection="1">
      <alignment horizontal="center" vertical="center" wrapText="1"/>
      <protection hidden="1"/>
    </xf>
    <xf numFmtId="0" fontId="0" fillId="0" borderId="43" xfId="0" applyFont="1" applyBorder="1" applyAlignment="1" applyProtection="1">
      <alignment horizontal="center" vertical="center"/>
      <protection hidden="1"/>
    </xf>
    <xf numFmtId="0" fontId="0" fillId="0" borderId="44" xfId="0" applyBorder="1" applyAlignment="1" applyProtection="1">
      <alignment horizontal="center" vertical="center"/>
      <protection hidden="1"/>
    </xf>
    <xf numFmtId="0" fontId="0" fillId="0" borderId="45" xfId="0" applyFont="1" applyBorder="1" applyAlignment="1" applyProtection="1">
      <alignment horizontal="center" vertical="center"/>
      <protection hidden="1"/>
    </xf>
    <xf numFmtId="0" fontId="0" fillId="0" borderId="46" xfId="0" applyFont="1" applyBorder="1" applyAlignment="1" applyProtection="1">
      <alignment horizontal="center" vertical="center"/>
      <protection hidden="1"/>
    </xf>
    <xf numFmtId="0" fontId="0" fillId="0" borderId="46" xfId="0" applyBorder="1" applyAlignment="1" applyProtection="1">
      <alignment horizontal="center" vertical="center"/>
      <protection hidden="1"/>
    </xf>
    <xf numFmtId="0" fontId="0" fillId="0" borderId="47" xfId="0" applyBorder="1" applyAlignment="1" applyProtection="1">
      <alignment horizontal="center" vertical="center"/>
      <protection hidden="1"/>
    </xf>
    <xf numFmtId="2" fontId="0" fillId="0" borderId="48" xfId="0" applyNumberFormat="1" applyBorder="1" applyAlignment="1" applyProtection="1">
      <alignment horizontal="center" vertical="center"/>
      <protection hidden="1"/>
    </xf>
    <xf numFmtId="2" fontId="0" fillId="0" borderId="49" xfId="0" applyNumberFormat="1" applyBorder="1" applyAlignment="1" applyProtection="1">
      <alignment horizontal="center" vertical="center"/>
      <protection hidden="1"/>
    </xf>
    <xf numFmtId="2" fontId="0" fillId="0" borderId="50" xfId="0" applyNumberFormat="1" applyBorder="1" applyAlignment="1" applyProtection="1">
      <alignment horizontal="center" vertical="center"/>
      <protection hidden="1"/>
    </xf>
    <xf numFmtId="2" fontId="0" fillId="0" borderId="51" xfId="0" applyNumberFormat="1" applyBorder="1" applyAlignment="1" applyProtection="1">
      <alignment horizontal="center" vertical="center"/>
      <protection hidden="1"/>
    </xf>
    <xf numFmtId="2" fontId="0" fillId="0" borderId="52" xfId="0" applyNumberFormat="1" applyBorder="1" applyAlignment="1" applyProtection="1">
      <alignment horizontal="center" vertical="center"/>
      <protection hidden="1"/>
    </xf>
    <xf numFmtId="2" fontId="0" fillId="0" borderId="53" xfId="0" applyNumberFormat="1" applyBorder="1" applyAlignment="1" applyProtection="1">
      <alignment horizontal="center" vertical="center"/>
      <protection hidden="1"/>
    </xf>
    <xf numFmtId="2" fontId="0" fillId="0" borderId="40" xfId="0" applyNumberFormat="1" applyBorder="1" applyAlignment="1" applyProtection="1">
      <alignment horizontal="center" vertical="center"/>
      <protection hidden="1"/>
    </xf>
    <xf numFmtId="2" fontId="0" fillId="0" borderId="54" xfId="0" applyNumberFormat="1" applyBorder="1" applyAlignment="1" applyProtection="1">
      <alignment horizontal="center" vertical="center"/>
      <protection hidden="1"/>
    </xf>
    <xf numFmtId="2" fontId="0" fillId="0" borderId="41" xfId="0" applyNumberFormat="1" applyBorder="1" applyAlignment="1" applyProtection="1">
      <alignment horizontal="center" vertical="center"/>
      <protection hidden="1"/>
    </xf>
    <xf numFmtId="0" fontId="0" fillId="0" borderId="55" xfId="0" applyBorder="1" applyAlignment="1" applyProtection="1">
      <alignment horizontal="center" vertical="center" wrapText="1"/>
      <protection hidden="1"/>
    </xf>
    <xf numFmtId="0" fontId="0" fillId="0" borderId="39" xfId="0" applyFont="1" applyBorder="1" applyAlignment="1" applyProtection="1">
      <alignment horizontal="center" vertical="center" wrapText="1"/>
      <protection hidden="1"/>
    </xf>
    <xf numFmtId="0" fontId="0" fillId="0" borderId="56" xfId="0" applyFont="1" applyBorder="1" applyAlignment="1" applyProtection="1">
      <alignment horizontal="center" vertical="center"/>
      <protection hidden="1"/>
    </xf>
    <xf numFmtId="0" fontId="0" fillId="0" borderId="56" xfId="0" applyBorder="1" applyAlignment="1" applyProtection="1">
      <alignment horizontal="center" vertical="center"/>
      <protection hidden="1"/>
    </xf>
    <xf numFmtId="0" fontId="2" fillId="0" borderId="40" xfId="0" applyFont="1" applyBorder="1" applyAlignment="1" applyProtection="1">
      <alignment horizontal="center" vertical="center" wrapText="1"/>
      <protection hidden="1"/>
    </xf>
    <xf numFmtId="0" fontId="2" fillId="0" borderId="41" xfId="0" applyFont="1" applyBorder="1" applyAlignment="1" applyProtection="1">
      <alignment horizontal="center" vertical="center" wrapText="1"/>
      <protection hidden="1"/>
    </xf>
    <xf numFmtId="0" fontId="0" fillId="0" borderId="57" xfId="0" applyBorder="1" applyAlignment="1" applyProtection="1">
      <alignment horizontal="center" vertical="center" wrapText="1"/>
      <protection hidden="1"/>
    </xf>
    <xf numFmtId="0" fontId="0" fillId="0" borderId="58" xfId="0" applyBorder="1" applyAlignment="1" applyProtection="1">
      <alignment horizontal="center" vertical="center"/>
      <protection hidden="1"/>
    </xf>
    <xf numFmtId="2" fontId="0" fillId="0" borderId="59" xfId="0" applyNumberFormat="1" applyBorder="1" applyAlignment="1" applyProtection="1">
      <alignment horizontal="center" vertical="center"/>
      <protection hidden="1"/>
    </xf>
    <xf numFmtId="2" fontId="0" fillId="0" borderId="60" xfId="0" applyNumberFormat="1" applyBorder="1" applyAlignment="1" applyProtection="1">
      <alignment horizontal="center" vertical="center"/>
      <protection hidden="1"/>
    </xf>
    <xf numFmtId="2" fontId="2" fillId="0" borderId="36" xfId="0" applyNumberFormat="1" applyFont="1" applyBorder="1" applyAlignment="1" applyProtection="1">
      <alignment horizontal="center" vertical="center"/>
      <protection hidden="1"/>
    </xf>
    <xf numFmtId="2" fontId="0" fillId="0" borderId="42" xfId="0" applyNumberFormat="1" applyBorder="1" applyAlignment="1" applyProtection="1">
      <alignment horizontal="center" vertical="center"/>
      <protection hidden="1"/>
    </xf>
    <xf numFmtId="2" fontId="0" fillId="0" borderId="55" xfId="0" applyNumberFormat="1" applyBorder="1" applyAlignment="1" applyProtection="1">
      <alignment horizontal="center" vertical="center"/>
      <protection hidden="1"/>
    </xf>
    <xf numFmtId="2" fontId="0" fillId="0" borderId="57" xfId="0" applyNumberFormat="1" applyBorder="1" applyAlignment="1" applyProtection="1">
      <alignment horizontal="center" vertical="center"/>
      <protection hidden="1"/>
    </xf>
    <xf numFmtId="2" fontId="2" fillId="0" borderId="43" xfId="0" applyNumberFormat="1" applyFont="1" applyBorder="1" applyAlignment="1" applyProtection="1">
      <alignment horizontal="center" vertical="center"/>
      <protection hidden="1"/>
    </xf>
    <xf numFmtId="2" fontId="2" fillId="0" borderId="61" xfId="0" applyNumberFormat="1" applyFont="1" applyBorder="1" applyAlignment="1" applyProtection="1">
      <alignment horizontal="center" vertical="center"/>
      <protection hidden="1"/>
    </xf>
    <xf numFmtId="2" fontId="2" fillId="0" borderId="44" xfId="0" applyNumberFormat="1" applyFont="1" applyBorder="1" applyAlignment="1" applyProtection="1">
      <alignment horizontal="center" vertical="center"/>
      <protection hidden="1"/>
    </xf>
    <xf numFmtId="2" fontId="2" fillId="0" borderId="62" xfId="0" applyNumberFormat="1" applyFont="1" applyBorder="1" applyAlignment="1" applyProtection="1">
      <alignment horizontal="center" vertical="center"/>
      <protection hidden="1"/>
    </xf>
    <xf numFmtId="0" fontId="0" fillId="0" borderId="63" xfId="0" applyBorder="1" applyAlignment="1" applyProtection="1">
      <alignment horizontal="center" vertical="center"/>
      <protection hidden="1"/>
    </xf>
    <xf numFmtId="2" fontId="0" fillId="0" borderId="64" xfId="0" applyNumberFormat="1" applyBorder="1" applyAlignment="1" applyProtection="1">
      <alignment horizontal="center" vertical="center"/>
      <protection hidden="1"/>
    </xf>
    <xf numFmtId="2" fontId="0" fillId="0" borderId="65" xfId="0" applyNumberFormat="1" applyBorder="1" applyAlignment="1" applyProtection="1">
      <alignment horizontal="center" vertical="center"/>
      <protection hidden="1"/>
    </xf>
    <xf numFmtId="2" fontId="0" fillId="0" borderId="66" xfId="0" applyNumberFormat="1" applyBorder="1" applyAlignment="1" applyProtection="1">
      <alignment horizontal="center" vertical="center"/>
      <protection hidden="1"/>
    </xf>
    <xf numFmtId="2" fontId="2" fillId="0" borderId="63" xfId="0" applyNumberFormat="1" applyFont="1" applyBorder="1" applyAlignment="1" applyProtection="1">
      <alignment horizontal="center" vertical="center"/>
      <protection hidden="1"/>
    </xf>
    <xf numFmtId="2" fontId="2" fillId="0" borderId="28" xfId="0" applyNumberFormat="1" applyFont="1" applyBorder="1" applyAlignment="1" applyProtection="1">
      <alignment horizontal="center" vertical="center"/>
      <protection hidden="1"/>
    </xf>
    <xf numFmtId="0" fontId="0" fillId="0" borderId="67" xfId="0" applyFont="1" applyBorder="1" applyAlignment="1" applyProtection="1">
      <alignment horizontal="center" vertical="center"/>
      <protection hidden="1"/>
    </xf>
    <xf numFmtId="2" fontId="0" fillId="0" borderId="68" xfId="0" applyNumberFormat="1" applyBorder="1" applyAlignment="1" applyProtection="1">
      <alignment horizontal="center" vertical="center"/>
      <protection hidden="1"/>
    </xf>
    <xf numFmtId="2" fontId="0" fillId="0" borderId="69" xfId="0" applyNumberFormat="1" applyBorder="1" applyAlignment="1" applyProtection="1">
      <alignment horizontal="center" vertical="center"/>
      <protection hidden="1"/>
    </xf>
    <xf numFmtId="2" fontId="0" fillId="0" borderId="70" xfId="0" applyNumberFormat="1" applyBorder="1" applyAlignment="1" applyProtection="1">
      <alignment horizontal="center" vertical="center"/>
      <protection hidden="1"/>
    </xf>
    <xf numFmtId="2" fontId="2" fillId="0" borderId="71" xfId="0" applyNumberFormat="1" applyFont="1" applyBorder="1" applyAlignment="1" applyProtection="1">
      <alignment horizontal="center" vertical="center"/>
      <protection hidden="1"/>
    </xf>
    <xf numFmtId="2" fontId="0" fillId="0" borderId="0" xfId="0" applyNumberFormat="1" applyProtection="1"/>
    <xf numFmtId="0" fontId="0" fillId="4" borderId="0" xfId="0" applyFill="1" applyProtection="1">
      <protection locked="0"/>
    </xf>
    <xf numFmtId="2" fontId="0" fillId="5" borderId="0" xfId="0" applyNumberFormat="1" applyFill="1" applyProtection="1"/>
    <xf numFmtId="0" fontId="0" fillId="6" borderId="0" xfId="0" applyFill="1" applyProtection="1"/>
    <xf numFmtId="49" fontId="0" fillId="0" borderId="35" xfId="0" applyNumberFormat="1" applyFont="1" applyBorder="1" applyAlignment="1" applyProtection="1">
      <alignment horizontal="center" vertical="center" wrapText="1"/>
      <protection hidden="1"/>
    </xf>
    <xf numFmtId="0" fontId="0" fillId="0" borderId="32" xfId="0" applyBorder="1" applyAlignment="1" applyProtection="1">
      <alignment horizontal="center"/>
      <protection hidden="1"/>
    </xf>
    <xf numFmtId="164" fontId="0" fillId="3" borderId="34" xfId="0" applyNumberFormat="1" applyFill="1" applyBorder="1" applyAlignment="1" applyProtection="1">
      <alignment horizontal="center"/>
      <protection hidden="1"/>
    </xf>
    <xf numFmtId="164" fontId="0" fillId="3" borderId="35" xfId="0" applyNumberFormat="1" applyFill="1" applyBorder="1" applyAlignment="1" applyProtection="1">
      <alignment horizontal="center"/>
      <protection hidden="1"/>
    </xf>
    <xf numFmtId="164" fontId="0" fillId="3" borderId="33" xfId="0" applyNumberFormat="1" applyFill="1" applyBorder="1" applyAlignment="1" applyProtection="1">
      <alignment horizontal="center"/>
      <protection hidden="1"/>
    </xf>
    <xf numFmtId="164" fontId="0" fillId="3" borderId="72" xfId="0" applyNumberFormat="1" applyFill="1" applyBorder="1" applyAlignment="1" applyProtection="1">
      <alignment horizontal="center"/>
      <protection hidden="1"/>
    </xf>
    <xf numFmtId="0" fontId="0" fillId="0" borderId="39" xfId="0" applyBorder="1" applyAlignment="1" applyProtection="1">
      <alignment horizontal="center" vertical="center" wrapText="1"/>
      <protection hidden="1"/>
    </xf>
    <xf numFmtId="0" fontId="0" fillId="0" borderId="36" xfId="0" applyFont="1" applyBorder="1" applyAlignment="1" applyProtection="1">
      <alignment horizontal="center"/>
      <protection hidden="1"/>
    </xf>
    <xf numFmtId="2" fontId="0" fillId="2" borderId="37" xfId="0" applyNumberFormat="1" applyFill="1" applyBorder="1" applyAlignment="1" applyProtection="1">
      <alignment horizontal="center"/>
      <protection locked="0"/>
    </xf>
    <xf numFmtId="2" fontId="0" fillId="2" borderId="38" xfId="0" applyNumberFormat="1" applyFill="1" applyBorder="1" applyAlignment="1" applyProtection="1">
      <alignment horizontal="center"/>
      <protection locked="0"/>
    </xf>
    <xf numFmtId="2" fontId="0" fillId="2" borderId="39" xfId="0" applyNumberFormat="1" applyFill="1" applyBorder="1" applyAlignment="1" applyProtection="1">
      <alignment horizontal="center"/>
      <protection locked="0"/>
    </xf>
    <xf numFmtId="49" fontId="0" fillId="0" borderId="73" xfId="0" applyNumberFormat="1" applyBorder="1" applyAlignment="1" applyProtection="1">
      <alignment horizontal="center" vertical="center" wrapText="1"/>
      <protection hidden="1"/>
    </xf>
    <xf numFmtId="49" fontId="0" fillId="0" borderId="74" xfId="0" applyNumberFormat="1" applyBorder="1" applyAlignment="1" applyProtection="1">
      <alignment horizontal="center" vertical="center" wrapText="1"/>
      <protection hidden="1"/>
    </xf>
    <xf numFmtId="0" fontId="0" fillId="0" borderId="75" xfId="0" applyBorder="1" applyAlignment="1" applyProtection="1">
      <alignment horizontal="center"/>
      <protection hidden="1"/>
    </xf>
    <xf numFmtId="2" fontId="0" fillId="2" borderId="76" xfId="0" applyNumberFormat="1" applyFill="1" applyBorder="1" applyAlignment="1" applyProtection="1">
      <alignment horizontal="center"/>
      <protection locked="0"/>
    </xf>
    <xf numFmtId="2" fontId="0" fillId="2" borderId="77" xfId="0" applyNumberFormat="1" applyFill="1" applyBorder="1" applyAlignment="1" applyProtection="1">
      <alignment horizontal="center"/>
      <protection locked="0"/>
    </xf>
    <xf numFmtId="2" fontId="0" fillId="2" borderId="78" xfId="0" applyNumberFormat="1" applyFill="1" applyBorder="1" applyAlignment="1" applyProtection="1">
      <alignment horizontal="center"/>
      <protection locked="0"/>
    </xf>
    <xf numFmtId="2" fontId="0" fillId="2" borderId="79" xfId="0" applyNumberFormat="1" applyFill="1" applyBorder="1" applyAlignment="1" applyProtection="1">
      <alignment horizontal="center"/>
      <protection locked="0"/>
    </xf>
    <xf numFmtId="2" fontId="0" fillId="2" borderId="73" xfId="0" applyNumberFormat="1" applyFill="1" applyBorder="1" applyAlignment="1" applyProtection="1">
      <alignment horizontal="center"/>
      <protection locked="0"/>
    </xf>
    <xf numFmtId="2" fontId="0" fillId="2" borderId="74" xfId="0" applyNumberFormat="1" applyFill="1" applyBorder="1" applyAlignment="1" applyProtection="1">
      <alignment horizontal="center"/>
      <protection locked="0"/>
    </xf>
    <xf numFmtId="0" fontId="0" fillId="0" borderId="36" xfId="0" applyBorder="1" applyAlignment="1" applyProtection="1">
      <alignment horizontal="center"/>
      <protection hidden="1"/>
    </xf>
    <xf numFmtId="0" fontId="0" fillId="2" borderId="37" xfId="0" applyFill="1" applyBorder="1" applyAlignment="1" applyProtection="1">
      <alignment horizontal="center"/>
      <protection locked="0"/>
    </xf>
    <xf numFmtId="0" fontId="0" fillId="2" borderId="38" xfId="0" applyFill="1" applyBorder="1" applyAlignment="1" applyProtection="1">
      <alignment horizontal="center"/>
      <protection locked="0"/>
    </xf>
    <xf numFmtId="0" fontId="0" fillId="2" borderId="39" xfId="0" applyFill="1" applyBorder="1" applyAlignment="1" applyProtection="1">
      <alignment horizontal="center"/>
      <protection locked="0"/>
    </xf>
    <xf numFmtId="0" fontId="0" fillId="0" borderId="77" xfId="0" applyBorder="1" applyAlignment="1" applyProtection="1">
      <alignment horizontal="center"/>
      <protection locked="0"/>
    </xf>
    <xf numFmtId="0" fontId="0" fillId="0" borderId="79" xfId="0" applyBorder="1" applyAlignment="1" applyProtection="1">
      <alignment horizontal="center"/>
      <protection locked="0"/>
    </xf>
    <xf numFmtId="0" fontId="0" fillId="0" borderId="74" xfId="0" applyBorder="1" applyAlignment="1" applyProtection="1">
      <alignment horizontal="center"/>
      <protection locked="0"/>
    </xf>
    <xf numFmtId="0" fontId="0" fillId="0" borderId="80" xfId="0" applyBorder="1" applyAlignment="1" applyProtection="1">
      <alignment horizontal="center"/>
      <protection locked="0"/>
    </xf>
    <xf numFmtId="0" fontId="1" fillId="0" borderId="0" xfId="0" applyFont="1" applyBorder="1"/>
    <xf numFmtId="0" fontId="2" fillId="0" borderId="0" xfId="0" applyFont="1" applyBorder="1"/>
    <xf numFmtId="0" fontId="0" fillId="0" borderId="0" xfId="0" applyBorder="1"/>
    <xf numFmtId="164" fontId="0" fillId="2" borderId="13" xfId="0" applyNumberFormat="1" applyFill="1" applyBorder="1" applyAlignment="1" applyProtection="1">
      <alignment horizontal="center"/>
      <protection locked="0"/>
    </xf>
    <xf numFmtId="2" fontId="2" fillId="0" borderId="32" xfId="0" applyNumberFormat="1" applyFont="1" applyBorder="1" applyAlignment="1" applyProtection="1">
      <alignment horizontal="center" vertical="center"/>
      <protection hidden="1"/>
    </xf>
    <xf numFmtId="0" fontId="0" fillId="0" borderId="106" xfId="0" applyBorder="1"/>
    <xf numFmtId="0" fontId="0" fillId="0" borderId="107" xfId="0" applyBorder="1"/>
    <xf numFmtId="0" fontId="0" fillId="0" borderId="108" xfId="0" applyBorder="1"/>
    <xf numFmtId="164" fontId="0" fillId="2" borderId="10" xfId="0" applyNumberFormat="1" applyFill="1" applyBorder="1" applyAlignment="1" applyProtection="1">
      <alignment horizontal="center"/>
      <protection locked="0"/>
    </xf>
    <xf numFmtId="0" fontId="0" fillId="0" borderId="27" xfId="0" applyFont="1" applyBorder="1" applyAlignment="1">
      <alignment horizontal="center" vertical="center"/>
    </xf>
    <xf numFmtId="0" fontId="1" fillId="0" borderId="0" xfId="0" applyFont="1" applyBorder="1"/>
    <xf numFmtId="0" fontId="2" fillId="0" borderId="0" xfId="0" applyFont="1" applyBorder="1"/>
    <xf numFmtId="0" fontId="2" fillId="0" borderId="25" xfId="0" applyFont="1" applyBorder="1" applyAlignment="1" applyProtection="1">
      <alignment horizontal="center" vertical="center" textRotation="90" wrapText="1"/>
      <protection locked="0"/>
    </xf>
    <xf numFmtId="0" fontId="2" fillId="0" borderId="82" xfId="0" applyFont="1" applyBorder="1" applyAlignment="1" applyProtection="1">
      <alignment horizontal="center" vertical="center" wrapText="1"/>
      <protection hidden="1"/>
    </xf>
    <xf numFmtId="0" fontId="2" fillId="0" borderId="83" xfId="0" applyFont="1" applyBorder="1" applyAlignment="1" applyProtection="1">
      <alignment horizontal="center" vertical="center" wrapText="1"/>
      <protection hidden="1"/>
    </xf>
    <xf numFmtId="49" fontId="2" fillId="0" borderId="84" xfId="0" applyNumberFormat="1" applyFont="1" applyBorder="1" applyAlignment="1" applyProtection="1">
      <alignment horizontal="center" vertical="center" wrapText="1"/>
      <protection hidden="1"/>
    </xf>
    <xf numFmtId="49" fontId="2" fillId="0" borderId="25" xfId="0" applyNumberFormat="1" applyFont="1" applyBorder="1" applyAlignment="1" applyProtection="1">
      <alignment horizontal="center" vertical="center" wrapText="1"/>
      <protection hidden="1"/>
    </xf>
    <xf numFmtId="49" fontId="2" fillId="0" borderId="85" xfId="0" applyNumberFormat="1" applyFont="1" applyBorder="1" applyAlignment="1" applyProtection="1">
      <alignment horizontal="center" vertical="center" wrapText="1"/>
      <protection hidden="1"/>
    </xf>
    <xf numFmtId="49" fontId="2" fillId="0" borderId="75" xfId="0" applyNumberFormat="1" applyFont="1" applyBorder="1" applyAlignment="1" applyProtection="1">
      <alignment horizontal="center" vertical="center" wrapText="1"/>
      <protection hidden="1"/>
    </xf>
    <xf numFmtId="49" fontId="2" fillId="0" borderId="86" xfId="0" applyNumberFormat="1" applyFont="1" applyBorder="1" applyAlignment="1" applyProtection="1">
      <alignment horizontal="center" vertical="center" wrapText="1"/>
      <protection hidden="1"/>
    </xf>
    <xf numFmtId="49" fontId="2" fillId="0" borderId="36" xfId="0" applyNumberFormat="1" applyFont="1" applyBorder="1" applyAlignment="1" applyProtection="1">
      <alignment horizontal="center" vertical="center" wrapText="1"/>
      <protection hidden="1"/>
    </xf>
    <xf numFmtId="49" fontId="2" fillId="0" borderId="83" xfId="0" applyNumberFormat="1" applyFont="1" applyBorder="1" applyAlignment="1" applyProtection="1">
      <alignment horizontal="center" vertical="center" wrapText="1"/>
      <protection hidden="1"/>
    </xf>
    <xf numFmtId="49" fontId="2" fillId="0" borderId="87" xfId="0" applyNumberFormat="1" applyFont="1" applyBorder="1" applyAlignment="1" applyProtection="1">
      <alignment horizontal="center" vertical="center" wrapText="1"/>
      <protection hidden="1"/>
    </xf>
    <xf numFmtId="49" fontId="2" fillId="0" borderId="88" xfId="0" applyNumberFormat="1" applyFont="1" applyBorder="1" applyAlignment="1" applyProtection="1">
      <alignment horizontal="center" vertical="center" wrapText="1"/>
      <protection hidden="1"/>
    </xf>
    <xf numFmtId="49" fontId="2" fillId="0" borderId="89" xfId="0" applyNumberFormat="1" applyFont="1" applyBorder="1" applyAlignment="1" applyProtection="1">
      <alignment horizontal="center" vertical="center" wrapText="1"/>
      <protection hidden="1"/>
    </xf>
    <xf numFmtId="0" fontId="2" fillId="0" borderId="81" xfId="0" applyFont="1" applyBorder="1" applyAlignment="1" applyProtection="1">
      <alignment horizontal="center" vertical="center" textRotation="90" wrapText="1"/>
      <protection locked="0"/>
    </xf>
    <xf numFmtId="0" fontId="0" fillId="0" borderId="0" xfId="0" applyAlignment="1">
      <alignment horizontal="center"/>
    </xf>
    <xf numFmtId="0" fontId="0" fillId="0" borderId="27" xfId="0" applyBorder="1" applyAlignment="1">
      <alignment horizontal="center" vertical="center"/>
    </xf>
    <xf numFmtId="0" fontId="2" fillId="0" borderId="27" xfId="0" applyFont="1" applyBorder="1" applyAlignment="1" applyProtection="1">
      <alignment horizontal="center" vertical="center" textRotation="90" wrapText="1"/>
      <protection hidden="1"/>
    </xf>
    <xf numFmtId="0" fontId="0" fillId="0" borderId="26" xfId="0" applyBorder="1" applyAlignment="1" applyProtection="1">
      <alignment horizontal="center" vertical="center" wrapText="1"/>
      <protection hidden="1"/>
    </xf>
    <xf numFmtId="0" fontId="0" fillId="0" borderId="90" xfId="0" applyBorder="1" applyAlignment="1" applyProtection="1">
      <alignment horizontal="center" vertical="center" wrapText="1"/>
      <protection hidden="1"/>
    </xf>
    <xf numFmtId="0" fontId="2" fillId="0" borderId="92" xfId="0" applyFont="1" applyBorder="1" applyAlignment="1">
      <alignment horizontal="center"/>
    </xf>
    <xf numFmtId="0" fontId="2" fillId="0" borderId="93" xfId="0" applyFont="1" applyBorder="1" applyAlignment="1">
      <alignment horizontal="center"/>
    </xf>
    <xf numFmtId="0" fontId="2" fillId="0" borderId="94" xfId="0" applyFont="1" applyBorder="1" applyAlignment="1">
      <alignment horizontal="center"/>
    </xf>
    <xf numFmtId="49" fontId="2" fillId="0" borderId="27" xfId="0" applyNumberFormat="1" applyFont="1" applyBorder="1" applyAlignment="1" applyProtection="1">
      <alignment horizontal="center" vertical="center" wrapText="1"/>
      <protection hidden="1"/>
    </xf>
    <xf numFmtId="0" fontId="2" fillId="0" borderId="26" xfId="0" applyFont="1" applyBorder="1" applyAlignment="1" applyProtection="1">
      <alignment horizontal="center" vertical="center" wrapText="1"/>
      <protection hidden="1"/>
    </xf>
    <xf numFmtId="0" fontId="2" fillId="0" borderId="91" xfId="0" applyFont="1" applyBorder="1" applyAlignment="1" applyProtection="1">
      <alignment horizontal="center" vertical="center" wrapText="1"/>
      <protection hidden="1"/>
    </xf>
    <xf numFmtId="0" fontId="2" fillId="0" borderId="90" xfId="0" applyFont="1" applyBorder="1" applyAlignment="1" applyProtection="1">
      <alignment horizontal="center" vertical="center" wrapText="1"/>
      <protection hidden="1"/>
    </xf>
    <xf numFmtId="0" fontId="2" fillId="0" borderId="27" xfId="0" applyFont="1" applyBorder="1" applyAlignment="1" applyProtection="1">
      <alignment horizontal="center" vertical="center"/>
      <protection hidden="1"/>
    </xf>
    <xf numFmtId="0" fontId="2" fillId="0" borderId="27" xfId="0" applyFont="1" applyBorder="1" applyAlignment="1" applyProtection="1">
      <alignment horizontal="center" vertical="center" wrapText="1"/>
      <protection hidden="1"/>
    </xf>
    <xf numFmtId="49" fontId="2" fillId="0" borderId="26" xfId="0" applyNumberFormat="1" applyFont="1" applyBorder="1" applyAlignment="1" applyProtection="1">
      <alignment horizontal="center" vertical="center" wrapText="1"/>
      <protection hidden="1"/>
    </xf>
    <xf numFmtId="49" fontId="2" fillId="0" borderId="90" xfId="0" applyNumberFormat="1" applyFont="1" applyBorder="1" applyAlignment="1" applyProtection="1">
      <alignment horizontal="center" vertical="center" wrapText="1"/>
      <protection hidden="1"/>
    </xf>
    <xf numFmtId="0" fontId="2" fillId="0" borderId="26" xfId="0" applyFont="1" applyBorder="1" applyAlignment="1" applyProtection="1">
      <alignment horizontal="center" vertical="center"/>
      <protection hidden="1"/>
    </xf>
    <xf numFmtId="0" fontId="2" fillId="0" borderId="91" xfId="0" applyFont="1" applyBorder="1" applyAlignment="1" applyProtection="1">
      <alignment horizontal="center" vertical="center"/>
      <protection hidden="1"/>
    </xf>
    <xf numFmtId="0" fontId="2" fillId="0" borderId="90" xfId="0" applyFont="1" applyBorder="1" applyAlignment="1" applyProtection="1">
      <alignment horizontal="center" vertical="center"/>
      <protection hidden="1"/>
    </xf>
    <xf numFmtId="0" fontId="0" fillId="0" borderId="26" xfId="0" applyFont="1" applyBorder="1" applyAlignment="1" applyProtection="1">
      <alignment horizontal="center" vertical="center" wrapText="1"/>
      <protection hidden="1"/>
    </xf>
    <xf numFmtId="0" fontId="0" fillId="0" borderId="90" xfId="0" applyFont="1" applyBorder="1" applyAlignment="1" applyProtection="1">
      <alignment horizontal="center" vertical="center" wrapText="1"/>
      <protection hidden="1"/>
    </xf>
    <xf numFmtId="0" fontId="2" fillId="0" borderId="102" xfId="0" applyFont="1" applyBorder="1" applyAlignment="1" applyProtection="1">
      <alignment horizontal="center" vertical="center" wrapText="1"/>
      <protection hidden="1"/>
    </xf>
    <xf numFmtId="0" fontId="2" fillId="0" borderId="103" xfId="0" applyFont="1" applyBorder="1" applyAlignment="1" applyProtection="1">
      <alignment horizontal="center" vertical="center" wrapText="1"/>
      <protection hidden="1"/>
    </xf>
    <xf numFmtId="0" fontId="0" fillId="0" borderId="0" xfId="0" applyBorder="1"/>
    <xf numFmtId="0" fontId="2" fillId="0" borderId="95" xfId="0" applyFont="1" applyBorder="1" applyAlignment="1" applyProtection="1">
      <alignment horizontal="center" vertical="center" wrapText="1"/>
      <protection hidden="1"/>
    </xf>
    <xf numFmtId="0" fontId="2" fillId="0" borderId="14" xfId="0" applyFont="1" applyBorder="1" applyAlignment="1" applyProtection="1">
      <alignment horizontal="center" vertical="center" wrapText="1"/>
      <protection hidden="1"/>
    </xf>
    <xf numFmtId="0" fontId="2" fillId="0" borderId="18" xfId="0" applyFont="1" applyBorder="1" applyAlignment="1" applyProtection="1">
      <alignment horizontal="center" vertical="center"/>
      <protection hidden="1"/>
    </xf>
    <xf numFmtId="0" fontId="2" fillId="0" borderId="0" xfId="0" applyFont="1" applyBorder="1" applyProtection="1">
      <protection hidden="1"/>
    </xf>
    <xf numFmtId="49" fontId="2" fillId="0" borderId="16" xfId="0" applyNumberFormat="1" applyFont="1" applyBorder="1" applyAlignment="1" applyProtection="1">
      <alignment horizontal="center" vertical="center" wrapText="1"/>
      <protection hidden="1"/>
    </xf>
    <xf numFmtId="0" fontId="2" fillId="0" borderId="32" xfId="0" applyFont="1" applyBorder="1" applyAlignment="1" applyProtection="1">
      <alignment horizontal="center" vertical="center" wrapText="1"/>
      <protection hidden="1"/>
    </xf>
    <xf numFmtId="0" fontId="2" fillId="0" borderId="49" xfId="0" applyFont="1" applyBorder="1" applyAlignment="1" applyProtection="1">
      <alignment horizontal="center" vertical="center" wrapText="1"/>
      <protection hidden="1"/>
    </xf>
    <xf numFmtId="0" fontId="2" fillId="0" borderId="50" xfId="0" applyFont="1" applyBorder="1" applyAlignment="1" applyProtection="1">
      <alignment horizontal="center" vertical="center" wrapText="1"/>
      <protection hidden="1"/>
    </xf>
    <xf numFmtId="0" fontId="2" fillId="0" borderId="59" xfId="0" applyFont="1" applyBorder="1" applyAlignment="1" applyProtection="1">
      <alignment horizontal="center" vertical="center" wrapText="1"/>
      <protection hidden="1"/>
    </xf>
    <xf numFmtId="0" fontId="2" fillId="0" borderId="51" xfId="0" applyFont="1" applyBorder="1" applyAlignment="1" applyProtection="1">
      <alignment horizontal="center" vertical="center" wrapText="1"/>
      <protection hidden="1"/>
    </xf>
    <xf numFmtId="0" fontId="2" fillId="0" borderId="104" xfId="0" applyFont="1" applyBorder="1" applyAlignment="1" applyProtection="1">
      <alignment horizontal="center" vertical="center" wrapText="1"/>
      <protection hidden="1"/>
    </xf>
    <xf numFmtId="0" fontId="2" fillId="0" borderId="105" xfId="0" applyFont="1" applyBorder="1" applyAlignment="1" applyProtection="1">
      <alignment horizontal="center" vertical="center" wrapText="1"/>
      <protection hidden="1"/>
    </xf>
    <xf numFmtId="0" fontId="2" fillId="0" borderId="28" xfId="0" applyFont="1" applyBorder="1" applyAlignment="1" applyProtection="1">
      <alignment horizontal="center" vertical="center" wrapText="1"/>
      <protection hidden="1"/>
    </xf>
    <xf numFmtId="0" fontId="2" fillId="0" borderId="96" xfId="0" applyFont="1" applyBorder="1" applyAlignment="1" applyProtection="1">
      <alignment horizontal="center" vertical="center" wrapText="1"/>
      <protection hidden="1"/>
    </xf>
    <xf numFmtId="0" fontId="2" fillId="0" borderId="97" xfId="0" applyFont="1" applyBorder="1" applyAlignment="1" applyProtection="1">
      <alignment horizontal="center" vertical="center" wrapText="1"/>
      <protection hidden="1"/>
    </xf>
    <xf numFmtId="49" fontId="2" fillId="0" borderId="98" xfId="0" applyNumberFormat="1" applyFont="1" applyBorder="1" applyAlignment="1" applyProtection="1">
      <alignment horizontal="center" vertical="center" wrapText="1"/>
      <protection hidden="1"/>
    </xf>
    <xf numFmtId="49" fontId="2" fillId="0" borderId="99" xfId="0" applyNumberFormat="1" applyFont="1" applyBorder="1" applyAlignment="1" applyProtection="1">
      <alignment horizontal="center" vertical="center" wrapText="1"/>
      <protection hidden="1"/>
    </xf>
    <xf numFmtId="49" fontId="2" fillId="0" borderId="100" xfId="0" applyNumberFormat="1" applyFont="1" applyBorder="1" applyAlignment="1" applyProtection="1">
      <alignment horizontal="center" vertical="center" wrapText="1"/>
      <protection hidden="1"/>
    </xf>
    <xf numFmtId="49" fontId="2" fillId="0" borderId="101" xfId="0" applyNumberFormat="1" applyFont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4BD5E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hartsheet" Target="chartsheets/sheet2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1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/>
            </a:pPr>
            <a:r>
              <a:rPr lang="cs-CZ"/>
              <a:t>Srovnání hybridů dle obsahu sušiny, škrobu</a:t>
            </a:r>
            <a:r>
              <a:rPr lang="cs-CZ" baseline="0"/>
              <a:t>, SNDF a produkce metanu</a:t>
            </a:r>
            <a:r>
              <a:rPr lang="cs-CZ"/>
              <a:t> 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Sušina</c:v>
          </c:tx>
          <c:spPr>
            <a:ln>
              <a:noFill/>
            </a:ln>
          </c:spPr>
          <c:marker>
            <c:symbol val="diamond"/>
            <c:size val="10"/>
          </c:marker>
          <c:cat>
            <c:strRef>
              <c:f>'Srovnání hybridů'!$A$6:$A$25</c:f>
              <c:strCache>
                <c:ptCount val="20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</c:strCache>
            </c:strRef>
          </c:cat>
          <c:val>
            <c:numRef>
              <c:f>'Srovnání hybridů'!$B$6:$B$25</c:f>
              <c:numCache>
                <c:formatCode>0,00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Škrob</c:v>
          </c:tx>
          <c:spPr>
            <a:ln>
              <a:noFill/>
            </a:ln>
          </c:spPr>
          <c:marker>
            <c:symbol val="square"/>
            <c:size val="10"/>
          </c:marker>
          <c:cat>
            <c:strRef>
              <c:f>'Srovnání hybridů'!$A$6:$A$25</c:f>
              <c:strCache>
                <c:ptCount val="20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</c:strCache>
            </c:strRef>
          </c:cat>
          <c:val>
            <c:numRef>
              <c:f>'Srovnání hybridů'!$G$6:$G$25</c:f>
              <c:numCache>
                <c:formatCode>0,00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v>SNDF</c:v>
          </c:tx>
          <c:spPr>
            <a:ln>
              <a:noFill/>
            </a:ln>
          </c:spPr>
          <c:marker>
            <c:symbol val="triangle"/>
            <c:size val="10"/>
          </c:marker>
          <c:val>
            <c:numRef>
              <c:f>'Srovnání hybridů'!$K$6:$K$25</c:f>
              <c:numCache>
                <c:formatCode>0,00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409920"/>
        <c:axId val="38781312"/>
      </c:lineChart>
      <c:lineChart>
        <c:grouping val="standard"/>
        <c:varyColors val="0"/>
        <c:ser>
          <c:idx val="3"/>
          <c:order val="3"/>
          <c:tx>
            <c:v>Produkce metanu</c:v>
          </c:tx>
          <c:spPr>
            <a:ln>
              <a:noFill/>
            </a:ln>
          </c:spPr>
          <c:marker>
            <c:symbol val="circle"/>
            <c:size val="10"/>
          </c:marker>
          <c:val>
            <c:numRef>
              <c:f>'Srovnání hybridů'!$O$6:$O$25</c:f>
              <c:numCache>
                <c:formatCode>0,00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830720"/>
        <c:axId val="112843392"/>
      </c:lineChart>
      <c:catAx>
        <c:axId val="3740992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Hybridy</a:t>
                </a:r>
              </a:p>
            </c:rich>
          </c:tx>
          <c:layout/>
          <c:overlay val="0"/>
        </c:title>
        <c:numFmt formatCode="Vęeobecný" sourceLinked="1"/>
        <c:majorTickMark val="none"/>
        <c:minorTickMark val="none"/>
        <c:tickLblPos val="nextTo"/>
        <c:crossAx val="38781312"/>
        <c:crosses val="autoZero"/>
        <c:auto val="1"/>
        <c:lblAlgn val="ctr"/>
        <c:lblOffset val="100"/>
        <c:noMultiLvlLbl val="0"/>
      </c:catAx>
      <c:valAx>
        <c:axId val="387813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Obsah v %</a:t>
                </a:r>
              </a:p>
            </c:rich>
          </c:tx>
          <c:layout/>
          <c:overlay val="0"/>
        </c:title>
        <c:numFmt formatCode="0,00" sourceLinked="1"/>
        <c:majorTickMark val="out"/>
        <c:minorTickMark val="none"/>
        <c:tickLblPos val="nextTo"/>
        <c:crossAx val="37409920"/>
        <c:crosses val="autoZero"/>
        <c:crossBetween val="between"/>
      </c:valAx>
      <c:valAx>
        <c:axId val="112843392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/>
                  <a:t>Produkce metanu (l.kg</a:t>
                </a:r>
                <a:r>
                  <a:rPr lang="cs-CZ" baseline="0"/>
                  <a:t> suš.)</a:t>
                </a:r>
                <a:endParaRPr lang="cs-CZ"/>
              </a:p>
            </c:rich>
          </c:tx>
          <c:layout/>
          <c:overlay val="0"/>
        </c:title>
        <c:numFmt formatCode="0,00" sourceLinked="1"/>
        <c:majorTickMark val="out"/>
        <c:minorTickMark val="none"/>
        <c:tickLblPos val="nextTo"/>
        <c:crossAx val="112830720"/>
        <c:crosses val="max"/>
        <c:crossBetween val="between"/>
      </c:valAx>
      <c:catAx>
        <c:axId val="112830720"/>
        <c:scaling>
          <c:orientation val="minMax"/>
        </c:scaling>
        <c:delete val="1"/>
        <c:axPos val="b"/>
        <c:majorTickMark val="out"/>
        <c:minorTickMark val="none"/>
        <c:tickLblPos val="nextTo"/>
        <c:crossAx val="112843392"/>
        <c:auto val="1"/>
        <c:lblAlgn val="ctr"/>
        <c:lblOffset val="100"/>
        <c:noMultiLvlLbl val="0"/>
      </c:catAx>
      <c:spPr>
        <a:blipFill dpi="0" rotWithShape="1">
          <a:blip xmlns:r="http://schemas.openxmlformats.org/officeDocument/2006/relationships" r:embed="rId1">
            <a:alphaModFix amt="15000"/>
          </a:blip>
          <a:srcRect/>
          <a:tile tx="0" ty="0" sx="86000" sy="86000" flip="none" algn="tl"/>
        </a:blipFill>
      </c:spPr>
    </c:plotArea>
    <c:legend>
      <c:legendPos val="r"/>
      <c:layout>
        <c:manualLayout>
          <c:xMode val="edge"/>
          <c:yMode val="edge"/>
          <c:x val="0.86455400767211787"/>
          <c:y val="0.77526687041467202"/>
          <c:w val="0.12177077865266842"/>
          <c:h val="0.15277973660891292"/>
        </c:manualLayout>
      </c:layout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/>
            </a:pPr>
            <a:r>
              <a:rPr lang="cs-CZ"/>
              <a:t>Produkce mléka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6"/>
          <c:order val="0"/>
          <c:tx>
            <c:v>Průměr na tunu sušiny</c:v>
          </c:tx>
          <c:xVal>
            <c:numRef>
              <c:f>'Prumery produkce mléka'!$C$4:$C$7</c:f>
              <c:numCache>
                <c:formatCode>0,00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'Prumery produkce mléka'!$B$4:$B$7</c:f>
              <c:numCache>
                <c:formatCode>0,00</c:formatCode>
                <c:ptCount val="4"/>
                <c:pt idx="0">
                  <c:v>-200</c:v>
                </c:pt>
                <c:pt idx="1">
                  <c:v>0</c:v>
                </c:pt>
                <c:pt idx="2">
                  <c:v>0</c:v>
                </c:pt>
                <c:pt idx="3">
                  <c:v>200</c:v>
                </c:pt>
              </c:numCache>
            </c:numRef>
          </c:yVal>
          <c:smooth val="0"/>
        </c:ser>
        <c:ser>
          <c:idx val="7"/>
          <c:order val="1"/>
          <c:tx>
            <c:v>Průměr na hektar</c:v>
          </c:tx>
          <c:xVal>
            <c:numRef>
              <c:f>'Prumery produkce mléka'!$G$4:$G$7</c:f>
              <c:numCache>
                <c:formatCode>0,00</c:formatCode>
                <c:ptCount val="4"/>
                <c:pt idx="0">
                  <c:v>-5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</c:numCache>
            </c:numRef>
          </c:xVal>
          <c:yVal>
            <c:numRef>
              <c:f>'Prumery produkce mléka'!$H$4:$H$7</c:f>
              <c:numCache>
                <c:formatCode>0,00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</c:ser>
        <c:ser>
          <c:idx val="0"/>
          <c:order val="2"/>
          <c:tx>
            <c:strRef>
              <c:f>'Srovnání hybridů'!$A$6</c:f>
              <c:strCache>
                <c:ptCount val="1"/>
                <c:pt idx="0">
                  <c:v>H1</c:v>
                </c:pt>
              </c:strCache>
            </c:strRef>
          </c:tx>
          <c:xVal>
            <c:numRef>
              <c:f>'Srovnání hybridů'!$P$6</c:f>
            </c:numRef>
          </c:xVal>
          <c:yVal>
            <c:numRef>
              <c:f>'Srovnání hybridů'!$Q$6</c:f>
              <c:numCache>
                <c:formatCode>0,00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1"/>
          <c:order val="3"/>
          <c:tx>
            <c:strRef>
              <c:f>'Srovnání hybridů'!$A$7</c:f>
              <c:strCache>
                <c:ptCount val="1"/>
                <c:pt idx="0">
                  <c:v>H2</c:v>
                </c:pt>
              </c:strCache>
            </c:strRef>
          </c:tx>
          <c:xVal>
            <c:numRef>
              <c:f>'Srovnání hybridů'!$P$7</c:f>
            </c:numRef>
          </c:xVal>
          <c:yVal>
            <c:numRef>
              <c:f>'Srovnání hybridů'!$Q$7</c:f>
              <c:numCache>
                <c:formatCode>0,00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2"/>
          <c:order val="4"/>
          <c:tx>
            <c:strRef>
              <c:f>'Srovnání hybridů'!$A$8</c:f>
              <c:strCache>
                <c:ptCount val="1"/>
                <c:pt idx="0">
                  <c:v>H3</c:v>
                </c:pt>
              </c:strCache>
            </c:strRef>
          </c:tx>
          <c:xVal>
            <c:numRef>
              <c:f>'Srovnání hybridů'!$P$8</c:f>
            </c:numRef>
          </c:xVal>
          <c:yVal>
            <c:numRef>
              <c:f>'Srovnání hybridů'!$Q$8</c:f>
              <c:numCache>
                <c:formatCode>0,00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3"/>
          <c:order val="5"/>
          <c:tx>
            <c:strRef>
              <c:f>'Srovnání hybridů'!$A$9</c:f>
              <c:strCache>
                <c:ptCount val="1"/>
                <c:pt idx="0">
                  <c:v>H4</c:v>
                </c:pt>
              </c:strCache>
            </c:strRef>
          </c:tx>
          <c:xVal>
            <c:numRef>
              <c:f>'Srovnání hybridů'!$P$9</c:f>
            </c:numRef>
          </c:xVal>
          <c:yVal>
            <c:numRef>
              <c:f>'Srovnání hybridů'!$Q$9</c:f>
              <c:numCache>
                <c:formatCode>0,00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4"/>
          <c:order val="6"/>
          <c:tx>
            <c:strRef>
              <c:f>'Srovnání hybridů'!$A$10</c:f>
              <c:strCache>
                <c:ptCount val="1"/>
                <c:pt idx="0">
                  <c:v>H5</c:v>
                </c:pt>
              </c:strCache>
            </c:strRef>
          </c:tx>
          <c:xVal>
            <c:numRef>
              <c:f>'Srovnání hybridů'!$P$10</c:f>
            </c:numRef>
          </c:xVal>
          <c:yVal>
            <c:numRef>
              <c:f>'Srovnání hybridů'!$Q$10</c:f>
              <c:numCache>
                <c:formatCode>0,00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5"/>
          <c:order val="7"/>
          <c:tx>
            <c:strRef>
              <c:f>'Srovnání hybridů'!$A$11</c:f>
              <c:strCache>
                <c:ptCount val="1"/>
                <c:pt idx="0">
                  <c:v>H6</c:v>
                </c:pt>
              </c:strCache>
            </c:strRef>
          </c:tx>
          <c:xVal>
            <c:numRef>
              <c:f>'Srovnání hybridů'!$P$11</c:f>
            </c:numRef>
          </c:xVal>
          <c:yVal>
            <c:numRef>
              <c:f>'Srovnání hybridů'!$Q$11</c:f>
              <c:numCache>
                <c:formatCode>0,00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'Srovnání hybridů'!$A$12</c:f>
              <c:strCache>
                <c:ptCount val="1"/>
                <c:pt idx="0">
                  <c:v>H7</c:v>
                </c:pt>
              </c:strCache>
            </c:strRef>
          </c:tx>
          <c:xVal>
            <c:numRef>
              <c:f>'Srovnání hybridů'!$P$12</c:f>
            </c:numRef>
          </c:xVal>
          <c:yVal>
            <c:numRef>
              <c:f>'Srovnání hybridů'!$Q$12</c:f>
              <c:numCache>
                <c:formatCode>0,00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'Srovnání hybridů'!$A$13</c:f>
              <c:strCache>
                <c:ptCount val="1"/>
                <c:pt idx="0">
                  <c:v>H8</c:v>
                </c:pt>
              </c:strCache>
            </c:strRef>
          </c:tx>
          <c:xVal>
            <c:numRef>
              <c:f>'Srovnání hybridů'!$P$13</c:f>
            </c:numRef>
          </c:xVal>
          <c:yVal>
            <c:numRef>
              <c:f>'Srovnání hybridů'!$Q$13</c:f>
              <c:numCache>
                <c:formatCode>0,00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10"/>
          <c:order val="10"/>
          <c:tx>
            <c:strRef>
              <c:f>'Srovnání hybridů'!$A$14</c:f>
              <c:strCache>
                <c:ptCount val="1"/>
                <c:pt idx="0">
                  <c:v>H9</c:v>
                </c:pt>
              </c:strCache>
            </c:strRef>
          </c:tx>
          <c:xVal>
            <c:numRef>
              <c:f>'Srovnání hybridů'!$P$14</c:f>
            </c:numRef>
          </c:xVal>
          <c:yVal>
            <c:numRef>
              <c:f>'Srovnání hybridů'!$Q$14</c:f>
              <c:numCache>
                <c:formatCode>0,00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11"/>
          <c:order val="11"/>
          <c:tx>
            <c:strRef>
              <c:f>'Srovnání hybridů'!$A$15</c:f>
              <c:strCache>
                <c:ptCount val="1"/>
                <c:pt idx="0">
                  <c:v>H10</c:v>
                </c:pt>
              </c:strCache>
            </c:strRef>
          </c:tx>
          <c:xVal>
            <c:numRef>
              <c:f>'Srovnání hybridů'!$P$15</c:f>
            </c:numRef>
          </c:xVal>
          <c:yVal>
            <c:numRef>
              <c:f>'Srovnání hybridů'!$Q$15</c:f>
              <c:numCache>
                <c:formatCode>0,00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12"/>
          <c:order val="12"/>
          <c:tx>
            <c:strRef>
              <c:f>'Srovnání hybridů'!$A$16</c:f>
              <c:strCache>
                <c:ptCount val="1"/>
                <c:pt idx="0">
                  <c:v>H11</c:v>
                </c:pt>
              </c:strCache>
            </c:strRef>
          </c:tx>
          <c:xVal>
            <c:numRef>
              <c:f>'Srovnání hybridů'!$P$16</c:f>
            </c:numRef>
          </c:xVal>
          <c:yVal>
            <c:numRef>
              <c:f>'Srovnání hybridů'!$Q$16</c:f>
              <c:numCache>
                <c:formatCode>0,00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'Srovnání hybridů'!$A$17</c:f>
              <c:strCache>
                <c:ptCount val="1"/>
                <c:pt idx="0">
                  <c:v>H12</c:v>
                </c:pt>
              </c:strCache>
            </c:strRef>
          </c:tx>
          <c:xVal>
            <c:numRef>
              <c:f>'Srovnání hybridů'!$P$17</c:f>
            </c:numRef>
          </c:xVal>
          <c:yVal>
            <c:numRef>
              <c:f>'Srovnání hybridů'!$Q$17</c:f>
              <c:numCache>
                <c:formatCode>0,00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'Srovnání hybridů'!$A$18</c:f>
              <c:strCache>
                <c:ptCount val="1"/>
                <c:pt idx="0">
                  <c:v>H13</c:v>
                </c:pt>
              </c:strCache>
            </c:strRef>
          </c:tx>
          <c:xVal>
            <c:numRef>
              <c:f>'Srovnání hybridů'!$P$18</c:f>
            </c:numRef>
          </c:xVal>
          <c:yVal>
            <c:numRef>
              <c:f>'Srovnání hybridů'!$Q$18</c:f>
              <c:numCache>
                <c:formatCode>0,00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'Srovnání hybridů'!$A$19</c:f>
              <c:strCache>
                <c:ptCount val="1"/>
                <c:pt idx="0">
                  <c:v>H14</c:v>
                </c:pt>
              </c:strCache>
            </c:strRef>
          </c:tx>
          <c:xVal>
            <c:numRef>
              <c:f>'Srovnání hybridů'!$P$19</c:f>
            </c:numRef>
          </c:xVal>
          <c:yVal>
            <c:numRef>
              <c:f>'Srovnání hybridů'!$Q$19</c:f>
              <c:numCache>
                <c:formatCode>0,00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16"/>
          <c:order val="16"/>
          <c:tx>
            <c:strRef>
              <c:f>'Srovnání hybridů'!$A$20</c:f>
              <c:strCache>
                <c:ptCount val="1"/>
                <c:pt idx="0">
                  <c:v>H15</c:v>
                </c:pt>
              </c:strCache>
            </c:strRef>
          </c:tx>
          <c:xVal>
            <c:numRef>
              <c:f>'Srovnání hybridů'!$P$20</c:f>
            </c:numRef>
          </c:xVal>
          <c:yVal>
            <c:numRef>
              <c:f>'Srovnání hybridů'!$Q$20</c:f>
              <c:numCache>
                <c:formatCode>0,00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17"/>
          <c:order val="17"/>
          <c:tx>
            <c:strRef>
              <c:f>'Srovnání hybridů'!$A$21</c:f>
              <c:strCache>
                <c:ptCount val="1"/>
                <c:pt idx="0">
                  <c:v>H16</c:v>
                </c:pt>
              </c:strCache>
            </c:strRef>
          </c:tx>
          <c:xVal>
            <c:numRef>
              <c:f>'Srovnání hybridů'!$P$21</c:f>
            </c:numRef>
          </c:xVal>
          <c:yVal>
            <c:numRef>
              <c:f>'Srovnání hybridů'!$Q$21</c:f>
              <c:numCache>
                <c:formatCode>0,00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18"/>
          <c:order val="18"/>
          <c:tx>
            <c:strRef>
              <c:f>'Srovnání hybridů'!$A$22</c:f>
              <c:strCache>
                <c:ptCount val="1"/>
                <c:pt idx="0">
                  <c:v>H17</c:v>
                </c:pt>
              </c:strCache>
            </c:strRef>
          </c:tx>
          <c:xVal>
            <c:numRef>
              <c:f>'Srovnání hybridů'!$P$22</c:f>
            </c:numRef>
          </c:xVal>
          <c:yVal>
            <c:numRef>
              <c:f>'Srovnání hybridů'!$Q$22</c:f>
              <c:numCache>
                <c:formatCode>0,00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19"/>
          <c:order val="19"/>
          <c:tx>
            <c:strRef>
              <c:f>'Srovnání hybridů'!$A$23</c:f>
              <c:strCache>
                <c:ptCount val="1"/>
                <c:pt idx="0">
                  <c:v>H18</c:v>
                </c:pt>
              </c:strCache>
            </c:strRef>
          </c:tx>
          <c:xVal>
            <c:numRef>
              <c:f>'Srovnání hybridů'!$P$23</c:f>
            </c:numRef>
          </c:xVal>
          <c:yVal>
            <c:numRef>
              <c:f>'Srovnání hybridů'!$Q$23</c:f>
              <c:numCache>
                <c:formatCode>0,00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20"/>
          <c:order val="20"/>
          <c:tx>
            <c:strRef>
              <c:f>'Srovnání hybridů'!$A$24</c:f>
              <c:strCache>
                <c:ptCount val="1"/>
                <c:pt idx="0">
                  <c:v>H19</c:v>
                </c:pt>
              </c:strCache>
            </c:strRef>
          </c:tx>
          <c:xVal>
            <c:numRef>
              <c:f>'Srovnání hybridů'!$P$24</c:f>
            </c:numRef>
          </c:xVal>
          <c:yVal>
            <c:numRef>
              <c:f>'Srovnání hybridů'!$Q$24</c:f>
              <c:numCache>
                <c:formatCode>0,00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21"/>
          <c:order val="21"/>
          <c:tx>
            <c:strRef>
              <c:f>'Srovnání hybridů'!$A$25</c:f>
              <c:strCache>
                <c:ptCount val="1"/>
                <c:pt idx="0">
                  <c:v>H20</c:v>
                </c:pt>
              </c:strCache>
            </c:strRef>
          </c:tx>
          <c:xVal>
            <c:numRef>
              <c:f>'Srovnání hybridů'!$P$25</c:f>
            </c:numRef>
          </c:xVal>
          <c:yVal>
            <c:numRef>
              <c:f>'Srovnání hybridů'!$Q$25</c:f>
              <c:numCache>
                <c:formatCode>0,00</c:formatCode>
                <c:ptCount val="1"/>
                <c:pt idx="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296256"/>
        <c:axId val="43298176"/>
      </c:scatterChart>
      <c:valAx>
        <c:axId val="43296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v</a:t>
                </a:r>
                <a:r>
                  <a:rPr lang="cs-CZ" baseline="0"/>
                  <a:t> kg mléka na hektar (v tis.)</a:t>
                </a:r>
              </a:p>
            </c:rich>
          </c:tx>
          <c:layout/>
          <c:overlay val="0"/>
        </c:title>
        <c:numFmt formatCode="0,0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43298176"/>
        <c:crosses val="autoZero"/>
        <c:crossBetween val="midCat"/>
      </c:valAx>
      <c:valAx>
        <c:axId val="432981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v kg mléka na t suš. kukuřice</a:t>
                </a:r>
              </a:p>
            </c:rich>
          </c:tx>
          <c:layout/>
          <c:overlay val="0"/>
        </c:title>
        <c:numFmt formatCode="0,00" sourceLinked="1"/>
        <c:majorTickMark val="none"/>
        <c:minorTickMark val="none"/>
        <c:tickLblPos val="nextTo"/>
        <c:crossAx val="43296256"/>
        <c:crosses val="autoZero"/>
        <c:crossBetween val="midCat"/>
      </c:valAx>
      <c:spPr>
        <a:blipFill dpi="0" rotWithShape="1">
          <a:blip xmlns:r="http://schemas.openxmlformats.org/officeDocument/2006/relationships" r:embed="rId1">
            <a:alphaModFix amt="15000"/>
          </a:blip>
          <a:srcRect/>
          <a:tile tx="0" ty="0" sx="80000" sy="80000" flip="none" algn="tl"/>
        </a:blipFill>
      </c:spPr>
    </c:plotArea>
    <c:legend>
      <c:legendPos val="r"/>
      <c:layout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chart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sheetProtection content="1" objects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 xml:space="preserve">&amp;L&amp;G&amp;RVídeňská 1023, 69123 Pohořelice
tel: +420519424247, email: nutrivet@nutrivet.cz, web: www.nutrivet.cz </oddHeader>
  </headerFooter>
  <drawing r:id="rId2"/>
  <legacyDrawingHF r:id="rId3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sheetProtection content="1" objects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 xml:space="preserve">&amp;L&amp;G&amp;RVídeňská 1023, 69123 Pohořelice
tel: +420519424247, email: nutrivet@nutrivet.cz, web: www.nutrivet.cz </oddHeader>
  </headerFooter>
  <drawing r:id="rId2"/>
  <legacyDrawingHF r:id="rId3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542925</xdr:colOff>
      <xdr:row>25</xdr:row>
      <xdr:rowOff>76200</xdr:rowOff>
    </xdr:from>
    <xdr:to>
      <xdr:col>16</xdr:col>
      <xdr:colOff>273050</xdr:colOff>
      <xdr:row>37</xdr:row>
      <xdr:rowOff>82554</xdr:rowOff>
    </xdr:to>
    <xdr:pic>
      <xdr:nvPicPr>
        <xdr:cNvPr id="2" name="Obrázek 1" descr="logo_nutrivetVodotisk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2925" y="4505325"/>
          <a:ext cx="8143875" cy="1958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12656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12656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4"/>
  <sheetViews>
    <sheetView showGridLines="0" tabSelected="1" zoomScaleNormal="100" workbookViewId="0">
      <selection activeCell="C2" sqref="C2"/>
    </sheetView>
  </sheetViews>
  <sheetFormatPr defaultColWidth="11.5703125" defaultRowHeight="12.75" x14ac:dyDescent="0.2"/>
  <cols>
    <col min="2" max="3" width="5.85546875" customWidth="1"/>
    <col min="6" max="6" width="11.85546875" customWidth="1"/>
    <col min="7" max="7" width="34.5703125" customWidth="1"/>
  </cols>
  <sheetData>
    <row r="3" spans="2:8" x14ac:dyDescent="0.2">
      <c r="C3" s="192" t="s">
        <v>0</v>
      </c>
      <c r="D3" s="192"/>
      <c r="E3" s="192"/>
    </row>
    <row r="4" spans="2:8" x14ac:dyDescent="0.2">
      <c r="B4" s="1"/>
      <c r="C4" s="192"/>
      <c r="D4" s="192"/>
      <c r="E4" s="192"/>
      <c r="F4" s="2"/>
      <c r="G4" s="2"/>
      <c r="H4" s="3"/>
    </row>
    <row r="5" spans="2:8" x14ac:dyDescent="0.2">
      <c r="B5" s="4"/>
      <c r="C5" s="5"/>
      <c r="H5" s="6"/>
    </row>
    <row r="6" spans="2:8" ht="15.75" x14ac:dyDescent="0.25">
      <c r="B6" s="4"/>
      <c r="C6" s="5"/>
      <c r="D6" s="193" t="s">
        <v>1</v>
      </c>
      <c r="E6" s="193"/>
      <c r="G6" s="55"/>
      <c r="H6" s="6"/>
    </row>
    <row r="7" spans="2:8" x14ac:dyDescent="0.2">
      <c r="B7" s="4"/>
      <c r="C7" s="5"/>
      <c r="H7" s="6"/>
    </row>
    <row r="8" spans="2:8" x14ac:dyDescent="0.2">
      <c r="B8" s="4"/>
      <c r="C8" s="5"/>
      <c r="H8" s="6"/>
    </row>
    <row r="9" spans="2:8" ht="15.75" x14ac:dyDescent="0.25">
      <c r="B9" s="4"/>
      <c r="C9" s="5"/>
      <c r="D9" s="193" t="s">
        <v>2</v>
      </c>
      <c r="E9" s="193"/>
      <c r="G9" s="56"/>
      <c r="H9" s="6"/>
    </row>
    <row r="10" spans="2:8" x14ac:dyDescent="0.2">
      <c r="B10" s="4"/>
      <c r="C10" s="5"/>
      <c r="H10" s="6"/>
    </row>
    <row r="11" spans="2:8" x14ac:dyDescent="0.2">
      <c r="B11" s="4"/>
      <c r="C11" s="5"/>
      <c r="H11" s="6"/>
    </row>
    <row r="12" spans="2:8" ht="15.75" x14ac:dyDescent="0.25">
      <c r="B12" s="4"/>
      <c r="C12" s="5"/>
      <c r="D12" s="193" t="s">
        <v>3</v>
      </c>
      <c r="E12" s="193"/>
      <c r="G12" s="57"/>
      <c r="H12" s="6"/>
    </row>
    <row r="13" spans="2:8" x14ac:dyDescent="0.2">
      <c r="B13" s="4"/>
      <c r="C13" s="5"/>
      <c r="H13" s="6"/>
    </row>
    <row r="14" spans="2:8" x14ac:dyDescent="0.2">
      <c r="B14" s="7"/>
      <c r="C14" s="8"/>
      <c r="D14" s="8"/>
      <c r="E14" s="8"/>
      <c r="F14" s="8"/>
      <c r="G14" s="8"/>
      <c r="H14" s="9"/>
    </row>
  </sheetData>
  <sheetProtection password="A042" sheet="1" objects="1" scenarios="1"/>
  <mergeCells count="4">
    <mergeCell ref="C3:E4"/>
    <mergeCell ref="D6:E6"/>
    <mergeCell ref="D9:E9"/>
    <mergeCell ref="D12:E12"/>
  </mergeCells>
  <pageMargins left="0.70866141732283461" right="0.70866141732283461" top="0.59055118110236215" bottom="0.59055118110236215" header="7.874015748031496E-2" footer="7.874015748031496E-2"/>
  <pageSetup paperSize="9" firstPageNumber="0" orientation="landscape" r:id="rId1"/>
  <headerFooter alignWithMargins="0">
    <oddHeader xml:space="preserve">&amp;L&amp;G&amp;RVídeňská 1023, 69123 Pohořelice
tel: +420519424247, email: nutrivet@nutrivet.cz, web: www.nutrivet.cz 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6"/>
  <sheetViews>
    <sheetView showGridLines="0" zoomScaleNormal="100" workbookViewId="0">
      <selection activeCell="G7" sqref="G7:S66"/>
    </sheetView>
  </sheetViews>
  <sheetFormatPr defaultRowHeight="12.75" x14ac:dyDescent="0.2"/>
  <cols>
    <col min="2" max="3" width="7.28515625" customWidth="1"/>
    <col min="4" max="6" width="7.42578125" customWidth="1"/>
    <col min="7" max="8" width="6.5703125" customWidth="1"/>
    <col min="9" max="9" width="7.7109375" customWidth="1"/>
    <col min="10" max="12" width="5.85546875" customWidth="1"/>
    <col min="13" max="13" width="7.7109375" customWidth="1"/>
    <col min="14" max="14" width="6.5703125" customWidth="1"/>
    <col min="15" max="15" width="7.7109375" customWidth="1"/>
    <col min="16" max="18" width="5.85546875" customWidth="1"/>
    <col min="19" max="19" width="8.85546875" customWidth="1"/>
  </cols>
  <sheetData>
    <row r="1" spans="1:19" x14ac:dyDescent="0.2">
      <c r="A1" s="194" t="str">
        <f>CONCATENATE("Analýza NIR",IF(OR(NOT(ISBLANK('Informace o odběru'!G6)),NOT(ISBLANK('Informace o odběru'!G9)),NOT(ISBLANK('Informace o odběru'!G12)))," - ",""),IF(ISBLANK('Informace o odběru'!G6),"",'Informace o odběru'!G6),IF(ISBLANK('Informace o odběru'!G12),"",CONCATENATE(" (",'Informace o odběru'!G12,") ")),IF(ISBLANK('Informace o odběru'!G9),"",TEXT('Informace o odběru'!G9,"dd.mm.rrrr")))</f>
        <v>Analýza NIR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</row>
    <row r="2" spans="1:19" ht="19.5" customHeight="1" x14ac:dyDescent="0.2">
      <c r="A2" s="184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</row>
    <row r="3" spans="1:19" ht="13.5" thickBot="1" x14ac:dyDescent="0.25">
      <c r="A3" s="10"/>
      <c r="B3" s="11"/>
      <c r="C3" s="11"/>
      <c r="D3" s="11"/>
      <c r="E3" s="11"/>
      <c r="F3" s="11"/>
    </row>
    <row r="4" spans="1:19" ht="13.5" customHeight="1" thickBot="1" x14ac:dyDescent="0.25">
      <c r="A4" s="198" t="s">
        <v>4</v>
      </c>
      <c r="B4" s="200" t="s">
        <v>5</v>
      </c>
      <c r="C4" s="202" t="s">
        <v>6</v>
      </c>
      <c r="D4" s="204" t="s">
        <v>7</v>
      </c>
      <c r="E4" s="204"/>
      <c r="F4" s="205"/>
      <c r="G4" s="206" t="s">
        <v>97</v>
      </c>
      <c r="H4" s="204"/>
      <c r="I4" s="204"/>
      <c r="J4" s="204"/>
      <c r="K4" s="204"/>
      <c r="L4" s="204"/>
      <c r="M4" s="207"/>
      <c r="N4" s="196" t="s">
        <v>98</v>
      </c>
      <c r="O4" s="197"/>
      <c r="P4" s="197"/>
      <c r="Q4" s="197"/>
      <c r="R4" s="197"/>
      <c r="S4" s="197"/>
    </row>
    <row r="5" spans="1:19" ht="39" thickBot="1" x14ac:dyDescent="0.25">
      <c r="A5" s="199"/>
      <c r="B5" s="201"/>
      <c r="C5" s="203"/>
      <c r="D5" s="19" t="s">
        <v>11</v>
      </c>
      <c r="E5" s="61" t="s">
        <v>58</v>
      </c>
      <c r="F5" s="155" t="s">
        <v>13</v>
      </c>
      <c r="G5" s="166" t="s">
        <v>8</v>
      </c>
      <c r="H5" s="61" t="s">
        <v>71</v>
      </c>
      <c r="I5" s="61" t="s">
        <v>72</v>
      </c>
      <c r="J5" s="61" t="s">
        <v>73</v>
      </c>
      <c r="K5" s="61" t="s">
        <v>15</v>
      </c>
      <c r="L5" s="61" t="s">
        <v>53</v>
      </c>
      <c r="M5" s="167" t="s">
        <v>74</v>
      </c>
      <c r="N5" s="161" t="s">
        <v>8</v>
      </c>
      <c r="O5" s="87" t="s">
        <v>72</v>
      </c>
      <c r="P5" s="87" t="s">
        <v>73</v>
      </c>
      <c r="Q5" s="87" t="s">
        <v>15</v>
      </c>
      <c r="R5" s="87" t="s">
        <v>53</v>
      </c>
      <c r="S5" s="87" t="s">
        <v>75</v>
      </c>
    </row>
    <row r="6" spans="1:19" ht="13.5" thickBot="1" x14ac:dyDescent="0.25">
      <c r="A6" s="75"/>
      <c r="B6" s="168"/>
      <c r="C6" s="175" t="s">
        <v>95</v>
      </c>
      <c r="D6" s="21" t="s">
        <v>18</v>
      </c>
      <c r="E6" s="21" t="s">
        <v>18</v>
      </c>
      <c r="F6" s="156" t="s">
        <v>18</v>
      </c>
      <c r="G6" s="75" t="s">
        <v>19</v>
      </c>
      <c r="H6" s="21" t="s">
        <v>19</v>
      </c>
      <c r="I6" s="21" t="s">
        <v>19</v>
      </c>
      <c r="J6" s="21" t="s">
        <v>19</v>
      </c>
      <c r="K6" s="21" t="s">
        <v>19</v>
      </c>
      <c r="L6" s="21" t="s">
        <v>19</v>
      </c>
      <c r="M6" s="168" t="s">
        <v>19</v>
      </c>
      <c r="N6" s="162" t="s">
        <v>19</v>
      </c>
      <c r="O6" s="21" t="s">
        <v>19</v>
      </c>
      <c r="P6" s="21" t="s">
        <v>19</v>
      </c>
      <c r="Q6" s="21" t="s">
        <v>19</v>
      </c>
      <c r="R6" s="22" t="s">
        <v>19</v>
      </c>
      <c r="S6" s="22" t="s">
        <v>19</v>
      </c>
    </row>
    <row r="7" spans="1:19" ht="13.5" thickBot="1" x14ac:dyDescent="0.25">
      <c r="A7" s="195" t="s">
        <v>91</v>
      </c>
      <c r="B7" s="179">
        <v>1</v>
      </c>
      <c r="C7" s="176"/>
      <c r="D7" s="176"/>
      <c r="E7" s="23"/>
      <c r="F7" s="157" t="str">
        <f t="shared" ref="F7:F66" si="0">IF(AND(ISNUMBER(D7),ISNUMBER(E7)),D7-E7,"")</f>
        <v/>
      </c>
      <c r="G7" s="169"/>
      <c r="H7" s="26"/>
      <c r="I7" s="26"/>
      <c r="J7" s="26"/>
      <c r="K7" s="26"/>
      <c r="L7" s="26"/>
      <c r="M7" s="170"/>
      <c r="N7" s="163"/>
      <c r="O7" s="26"/>
      <c r="P7" s="26"/>
      <c r="Q7" s="26"/>
      <c r="R7" s="26"/>
      <c r="S7" s="26"/>
    </row>
    <row r="8" spans="1:19" ht="13.5" thickBot="1" x14ac:dyDescent="0.25">
      <c r="A8" s="195"/>
      <c r="B8" s="180">
        <v>2</v>
      </c>
      <c r="C8" s="177"/>
      <c r="D8" s="177"/>
      <c r="E8" s="186"/>
      <c r="F8" s="157" t="str">
        <f t="shared" si="0"/>
        <v/>
      </c>
      <c r="G8" s="171"/>
      <c r="H8" s="27"/>
      <c r="I8" s="27"/>
      <c r="J8" s="27"/>
      <c r="K8" s="27"/>
      <c r="L8" s="27"/>
      <c r="M8" s="172"/>
      <c r="N8" s="164"/>
      <c r="O8" s="27"/>
      <c r="P8" s="27"/>
      <c r="Q8" s="27"/>
      <c r="R8" s="27"/>
      <c r="S8" s="27"/>
    </row>
    <row r="9" spans="1:19" ht="13.5" thickBot="1" x14ac:dyDescent="0.25">
      <c r="A9" s="195"/>
      <c r="B9" s="181">
        <v>3</v>
      </c>
      <c r="C9" s="178"/>
      <c r="D9" s="178"/>
      <c r="E9" s="25"/>
      <c r="F9" s="158" t="str">
        <f t="shared" si="0"/>
        <v/>
      </c>
      <c r="G9" s="173"/>
      <c r="H9" s="28"/>
      <c r="I9" s="28"/>
      <c r="J9" s="28"/>
      <c r="K9" s="28"/>
      <c r="L9" s="28"/>
      <c r="M9" s="174"/>
      <c r="N9" s="165"/>
      <c r="O9" s="28"/>
      <c r="P9" s="28"/>
      <c r="Q9" s="28"/>
      <c r="R9" s="28"/>
      <c r="S9" s="28"/>
    </row>
    <row r="10" spans="1:19" ht="13.5" thickBot="1" x14ac:dyDescent="0.25">
      <c r="A10" s="195" t="s">
        <v>93</v>
      </c>
      <c r="B10" s="179">
        <v>1</v>
      </c>
      <c r="C10" s="176"/>
      <c r="D10" s="23"/>
      <c r="E10" s="23"/>
      <c r="F10" s="159" t="str">
        <f t="shared" si="0"/>
        <v/>
      </c>
      <c r="G10" s="169"/>
      <c r="H10" s="26"/>
      <c r="I10" s="26"/>
      <c r="J10" s="26"/>
      <c r="K10" s="26"/>
      <c r="L10" s="26"/>
      <c r="M10" s="170"/>
      <c r="N10" s="163"/>
      <c r="O10" s="26"/>
      <c r="P10" s="26"/>
      <c r="Q10" s="26"/>
      <c r="R10" s="26"/>
      <c r="S10" s="26"/>
    </row>
    <row r="11" spans="1:19" ht="13.5" thickBot="1" x14ac:dyDescent="0.25">
      <c r="A11" s="195"/>
      <c r="B11" s="180">
        <v>2</v>
      </c>
      <c r="C11" s="177"/>
      <c r="D11" s="24"/>
      <c r="E11" s="24"/>
      <c r="F11" s="157" t="str">
        <f t="shared" si="0"/>
        <v/>
      </c>
      <c r="G11" s="171"/>
      <c r="H11" s="27"/>
      <c r="I11" s="27"/>
      <c r="J11" s="27"/>
      <c r="K11" s="27"/>
      <c r="L11" s="27"/>
      <c r="M11" s="172"/>
      <c r="N11" s="164"/>
      <c r="O11" s="27"/>
      <c r="P11" s="27"/>
      <c r="Q11" s="27"/>
      <c r="R11" s="27"/>
      <c r="S11" s="27"/>
    </row>
    <row r="12" spans="1:19" ht="13.5" thickBot="1" x14ac:dyDescent="0.25">
      <c r="A12" s="195"/>
      <c r="B12" s="181">
        <v>3</v>
      </c>
      <c r="C12" s="178"/>
      <c r="D12" s="191"/>
      <c r="E12" s="25"/>
      <c r="F12" s="158" t="str">
        <f t="shared" si="0"/>
        <v/>
      </c>
      <c r="G12" s="173"/>
      <c r="H12" s="28"/>
      <c r="I12" s="28"/>
      <c r="J12" s="28"/>
      <c r="K12" s="28"/>
      <c r="L12" s="28"/>
      <c r="M12" s="174"/>
      <c r="N12" s="165"/>
      <c r="O12" s="28"/>
      <c r="P12" s="28"/>
      <c r="Q12" s="28"/>
      <c r="R12" s="28"/>
      <c r="S12" s="28"/>
    </row>
    <row r="13" spans="1:19" ht="13.5" thickBot="1" x14ac:dyDescent="0.25">
      <c r="A13" s="195" t="s">
        <v>92</v>
      </c>
      <c r="B13" s="179">
        <v>1</v>
      </c>
      <c r="C13" s="176"/>
      <c r="D13" s="23"/>
      <c r="E13" s="23"/>
      <c r="F13" s="159" t="str">
        <f t="shared" si="0"/>
        <v/>
      </c>
      <c r="G13" s="169"/>
      <c r="H13" s="26"/>
      <c r="I13" s="26"/>
      <c r="J13" s="26"/>
      <c r="K13" s="26"/>
      <c r="L13" s="26"/>
      <c r="M13" s="170"/>
      <c r="N13" s="163"/>
      <c r="O13" s="26"/>
      <c r="P13" s="26"/>
      <c r="Q13" s="26"/>
      <c r="R13" s="26"/>
      <c r="S13" s="26"/>
    </row>
    <row r="14" spans="1:19" ht="13.5" thickBot="1" x14ac:dyDescent="0.25">
      <c r="A14" s="195"/>
      <c r="B14" s="180">
        <v>2</v>
      </c>
      <c r="C14" s="177"/>
      <c r="D14" s="24"/>
      <c r="E14" s="24"/>
      <c r="F14" s="157" t="str">
        <f t="shared" si="0"/>
        <v/>
      </c>
      <c r="G14" s="171"/>
      <c r="H14" s="27"/>
      <c r="I14" s="27"/>
      <c r="J14" s="27"/>
      <c r="K14" s="27"/>
      <c r="L14" s="27"/>
      <c r="M14" s="172"/>
      <c r="N14" s="164"/>
      <c r="O14" s="27"/>
      <c r="P14" s="27"/>
      <c r="Q14" s="27"/>
      <c r="R14" s="27"/>
      <c r="S14" s="27"/>
    </row>
    <row r="15" spans="1:19" ht="13.5" thickBot="1" x14ac:dyDescent="0.25">
      <c r="A15" s="195"/>
      <c r="B15" s="181">
        <v>3</v>
      </c>
      <c r="C15" s="178"/>
      <c r="D15" s="25"/>
      <c r="E15" s="25"/>
      <c r="F15" s="158" t="str">
        <f t="shared" si="0"/>
        <v/>
      </c>
      <c r="G15" s="173"/>
      <c r="H15" s="28"/>
      <c r="I15" s="28"/>
      <c r="J15" s="28"/>
      <c r="K15" s="28"/>
      <c r="L15" s="28"/>
      <c r="M15" s="174"/>
      <c r="N15" s="165"/>
      <c r="O15" s="28"/>
      <c r="P15" s="28"/>
      <c r="Q15" s="28"/>
      <c r="R15" s="28"/>
      <c r="S15" s="28"/>
    </row>
    <row r="16" spans="1:19" ht="13.5" thickBot="1" x14ac:dyDescent="0.25">
      <c r="A16" s="195" t="s">
        <v>21</v>
      </c>
      <c r="B16" s="179">
        <v>1</v>
      </c>
      <c r="C16" s="176"/>
      <c r="D16" s="23"/>
      <c r="E16" s="23"/>
      <c r="F16" s="159" t="str">
        <f t="shared" si="0"/>
        <v/>
      </c>
      <c r="G16" s="169"/>
      <c r="H16" s="26"/>
      <c r="I16" s="26"/>
      <c r="J16" s="26"/>
      <c r="K16" s="26"/>
      <c r="L16" s="26"/>
      <c r="M16" s="170"/>
      <c r="N16" s="163"/>
      <c r="O16" s="26"/>
      <c r="P16" s="26"/>
      <c r="Q16" s="26"/>
      <c r="R16" s="26"/>
      <c r="S16" s="26"/>
    </row>
    <row r="17" spans="1:19" ht="13.5" thickBot="1" x14ac:dyDescent="0.25">
      <c r="A17" s="195"/>
      <c r="B17" s="180">
        <v>2</v>
      </c>
      <c r="C17" s="177"/>
      <c r="D17" s="24"/>
      <c r="E17" s="24"/>
      <c r="F17" s="157" t="str">
        <f t="shared" si="0"/>
        <v/>
      </c>
      <c r="G17" s="171"/>
      <c r="H17" s="27"/>
      <c r="I17" s="27"/>
      <c r="J17" s="27"/>
      <c r="K17" s="27"/>
      <c r="L17" s="27"/>
      <c r="M17" s="172"/>
      <c r="N17" s="164"/>
      <c r="O17" s="27"/>
      <c r="P17" s="27"/>
      <c r="Q17" s="27"/>
      <c r="R17" s="27"/>
      <c r="S17" s="27"/>
    </row>
    <row r="18" spans="1:19" ht="13.5" thickBot="1" x14ac:dyDescent="0.25">
      <c r="A18" s="195"/>
      <c r="B18" s="181">
        <v>3</v>
      </c>
      <c r="C18" s="178"/>
      <c r="D18" s="25"/>
      <c r="E18" s="25"/>
      <c r="F18" s="158" t="str">
        <f t="shared" si="0"/>
        <v/>
      </c>
      <c r="G18" s="173"/>
      <c r="H18" s="28"/>
      <c r="I18" s="28"/>
      <c r="J18" s="28"/>
      <c r="K18" s="28"/>
      <c r="L18" s="28"/>
      <c r="M18" s="174"/>
      <c r="N18" s="165"/>
      <c r="O18" s="28"/>
      <c r="P18" s="28"/>
      <c r="Q18" s="28"/>
      <c r="R18" s="28"/>
      <c r="S18" s="28"/>
    </row>
    <row r="19" spans="1:19" ht="13.5" thickBot="1" x14ac:dyDescent="0.25">
      <c r="A19" s="195" t="s">
        <v>22</v>
      </c>
      <c r="B19" s="179">
        <v>1</v>
      </c>
      <c r="C19" s="176"/>
      <c r="D19" s="23"/>
      <c r="E19" s="23"/>
      <c r="F19" s="159" t="str">
        <f t="shared" si="0"/>
        <v/>
      </c>
      <c r="G19" s="169"/>
      <c r="H19" s="26"/>
      <c r="I19" s="26"/>
      <c r="J19" s="26"/>
      <c r="K19" s="26"/>
      <c r="L19" s="26"/>
      <c r="M19" s="170"/>
      <c r="N19" s="163"/>
      <c r="O19" s="26"/>
      <c r="P19" s="26"/>
      <c r="Q19" s="26"/>
      <c r="R19" s="26"/>
      <c r="S19" s="26"/>
    </row>
    <row r="20" spans="1:19" ht="13.5" thickBot="1" x14ac:dyDescent="0.25">
      <c r="A20" s="195"/>
      <c r="B20" s="180">
        <v>2</v>
      </c>
      <c r="C20" s="177"/>
      <c r="D20" s="24"/>
      <c r="E20" s="24"/>
      <c r="F20" s="157" t="str">
        <f t="shared" si="0"/>
        <v/>
      </c>
      <c r="G20" s="171"/>
      <c r="H20" s="27"/>
      <c r="I20" s="27"/>
      <c r="J20" s="27"/>
      <c r="K20" s="27"/>
      <c r="L20" s="27"/>
      <c r="M20" s="172"/>
      <c r="N20" s="164"/>
      <c r="O20" s="27"/>
      <c r="P20" s="27"/>
      <c r="Q20" s="27"/>
      <c r="R20" s="27"/>
      <c r="S20" s="27"/>
    </row>
    <row r="21" spans="1:19" ht="13.5" thickBot="1" x14ac:dyDescent="0.25">
      <c r="A21" s="195"/>
      <c r="B21" s="181">
        <v>3</v>
      </c>
      <c r="C21" s="178"/>
      <c r="D21" s="25"/>
      <c r="E21" s="25"/>
      <c r="F21" s="158" t="str">
        <f t="shared" si="0"/>
        <v/>
      </c>
      <c r="G21" s="173"/>
      <c r="H21" s="28"/>
      <c r="I21" s="28"/>
      <c r="J21" s="28"/>
      <c r="K21" s="28"/>
      <c r="L21" s="28"/>
      <c r="M21" s="174"/>
      <c r="N21" s="165"/>
      <c r="O21" s="28"/>
      <c r="P21" s="28"/>
      <c r="Q21" s="28"/>
      <c r="R21" s="28"/>
      <c r="S21" s="28"/>
    </row>
    <row r="22" spans="1:19" ht="13.5" thickBot="1" x14ac:dyDescent="0.25">
      <c r="A22" s="195" t="s">
        <v>23</v>
      </c>
      <c r="B22" s="179">
        <v>1</v>
      </c>
      <c r="C22" s="176"/>
      <c r="D22" s="23"/>
      <c r="E22" s="23"/>
      <c r="F22" s="159" t="str">
        <f t="shared" si="0"/>
        <v/>
      </c>
      <c r="G22" s="169"/>
      <c r="H22" s="26"/>
      <c r="I22" s="26"/>
      <c r="J22" s="26"/>
      <c r="K22" s="26"/>
      <c r="L22" s="26"/>
      <c r="M22" s="170"/>
      <c r="N22" s="163"/>
      <c r="O22" s="26"/>
      <c r="P22" s="26"/>
      <c r="Q22" s="26"/>
      <c r="R22" s="26"/>
      <c r="S22" s="26"/>
    </row>
    <row r="23" spans="1:19" ht="13.5" thickBot="1" x14ac:dyDescent="0.25">
      <c r="A23" s="195"/>
      <c r="B23" s="180">
        <v>2</v>
      </c>
      <c r="C23" s="177"/>
      <c r="D23" s="24"/>
      <c r="E23" s="24"/>
      <c r="F23" s="157" t="str">
        <f t="shared" si="0"/>
        <v/>
      </c>
      <c r="G23" s="171"/>
      <c r="H23" s="27"/>
      <c r="I23" s="27"/>
      <c r="J23" s="27"/>
      <c r="K23" s="27"/>
      <c r="L23" s="27"/>
      <c r="M23" s="172"/>
      <c r="N23" s="164"/>
      <c r="O23" s="27"/>
      <c r="P23" s="27"/>
      <c r="Q23" s="27"/>
      <c r="R23" s="27"/>
      <c r="S23" s="27"/>
    </row>
    <row r="24" spans="1:19" ht="13.5" thickBot="1" x14ac:dyDescent="0.25">
      <c r="A24" s="195"/>
      <c r="B24" s="181">
        <v>3</v>
      </c>
      <c r="C24" s="178"/>
      <c r="D24" s="25"/>
      <c r="E24" s="25"/>
      <c r="F24" s="158" t="str">
        <f t="shared" si="0"/>
        <v/>
      </c>
      <c r="G24" s="173"/>
      <c r="H24" s="28"/>
      <c r="I24" s="28"/>
      <c r="J24" s="28"/>
      <c r="K24" s="28"/>
      <c r="L24" s="28"/>
      <c r="M24" s="174"/>
      <c r="N24" s="165"/>
      <c r="O24" s="28"/>
      <c r="P24" s="28"/>
      <c r="Q24" s="28"/>
      <c r="R24" s="28"/>
      <c r="S24" s="28"/>
    </row>
    <row r="25" spans="1:19" ht="13.5" thickBot="1" x14ac:dyDescent="0.25">
      <c r="A25" s="195" t="s">
        <v>24</v>
      </c>
      <c r="B25" s="179">
        <v>1</v>
      </c>
      <c r="C25" s="176"/>
      <c r="D25" s="23"/>
      <c r="E25" s="23"/>
      <c r="F25" s="159" t="str">
        <f t="shared" si="0"/>
        <v/>
      </c>
      <c r="G25" s="169"/>
      <c r="H25" s="26"/>
      <c r="I25" s="26"/>
      <c r="J25" s="26"/>
      <c r="K25" s="26"/>
      <c r="L25" s="26"/>
      <c r="M25" s="170"/>
      <c r="N25" s="163"/>
      <c r="O25" s="26"/>
      <c r="P25" s="26"/>
      <c r="Q25" s="26"/>
      <c r="R25" s="26"/>
      <c r="S25" s="26"/>
    </row>
    <row r="26" spans="1:19" ht="13.5" thickBot="1" x14ac:dyDescent="0.25">
      <c r="A26" s="195"/>
      <c r="B26" s="180">
        <v>2</v>
      </c>
      <c r="C26" s="177"/>
      <c r="D26" s="24"/>
      <c r="E26" s="24"/>
      <c r="F26" s="157" t="str">
        <f t="shared" si="0"/>
        <v/>
      </c>
      <c r="G26" s="171"/>
      <c r="H26" s="27"/>
      <c r="I26" s="27"/>
      <c r="J26" s="27"/>
      <c r="K26" s="27"/>
      <c r="L26" s="27"/>
      <c r="M26" s="172"/>
      <c r="N26" s="164"/>
      <c r="O26" s="27"/>
      <c r="P26" s="27"/>
      <c r="Q26" s="27"/>
      <c r="R26" s="27"/>
      <c r="S26" s="27"/>
    </row>
    <row r="27" spans="1:19" ht="13.5" thickBot="1" x14ac:dyDescent="0.25">
      <c r="A27" s="195"/>
      <c r="B27" s="181">
        <v>3</v>
      </c>
      <c r="C27" s="178"/>
      <c r="D27" s="25"/>
      <c r="E27" s="25"/>
      <c r="F27" s="158" t="str">
        <f t="shared" si="0"/>
        <v/>
      </c>
      <c r="G27" s="173"/>
      <c r="H27" s="28"/>
      <c r="I27" s="28"/>
      <c r="J27" s="28"/>
      <c r="K27" s="28"/>
      <c r="L27" s="28"/>
      <c r="M27" s="174"/>
      <c r="N27" s="165"/>
      <c r="O27" s="28"/>
      <c r="P27" s="28"/>
      <c r="Q27" s="28"/>
      <c r="R27" s="28"/>
      <c r="S27" s="28"/>
    </row>
    <row r="28" spans="1:19" ht="13.5" thickBot="1" x14ac:dyDescent="0.25">
      <c r="A28" s="195" t="s">
        <v>25</v>
      </c>
      <c r="B28" s="179">
        <v>1</v>
      </c>
      <c r="C28" s="176"/>
      <c r="D28" s="23"/>
      <c r="E28" s="23"/>
      <c r="F28" s="159" t="str">
        <f t="shared" si="0"/>
        <v/>
      </c>
      <c r="G28" s="169"/>
      <c r="H28" s="26"/>
      <c r="I28" s="26"/>
      <c r="J28" s="26"/>
      <c r="K28" s="26"/>
      <c r="L28" s="26"/>
      <c r="M28" s="170"/>
      <c r="N28" s="163"/>
      <c r="O28" s="26"/>
      <c r="P28" s="26"/>
      <c r="Q28" s="26"/>
      <c r="R28" s="26"/>
      <c r="S28" s="26"/>
    </row>
    <row r="29" spans="1:19" ht="13.5" thickBot="1" x14ac:dyDescent="0.25">
      <c r="A29" s="195"/>
      <c r="B29" s="180">
        <v>2</v>
      </c>
      <c r="C29" s="177"/>
      <c r="D29" s="24"/>
      <c r="E29" s="24"/>
      <c r="F29" s="157" t="str">
        <f t="shared" si="0"/>
        <v/>
      </c>
      <c r="G29" s="171"/>
      <c r="H29" s="27"/>
      <c r="I29" s="27"/>
      <c r="J29" s="27"/>
      <c r="K29" s="27"/>
      <c r="L29" s="27"/>
      <c r="M29" s="172"/>
      <c r="N29" s="164"/>
      <c r="O29" s="27"/>
      <c r="P29" s="27"/>
      <c r="Q29" s="27"/>
      <c r="R29" s="27"/>
      <c r="S29" s="27"/>
    </row>
    <row r="30" spans="1:19" ht="13.5" thickBot="1" x14ac:dyDescent="0.25">
      <c r="A30" s="195"/>
      <c r="B30" s="181">
        <v>3</v>
      </c>
      <c r="C30" s="178"/>
      <c r="D30" s="25"/>
      <c r="E30" s="25"/>
      <c r="F30" s="158" t="str">
        <f t="shared" si="0"/>
        <v/>
      </c>
      <c r="G30" s="173"/>
      <c r="H30" s="28"/>
      <c r="I30" s="28"/>
      <c r="J30" s="28"/>
      <c r="K30" s="28"/>
      <c r="L30" s="28"/>
      <c r="M30" s="174"/>
      <c r="N30" s="165"/>
      <c r="O30" s="28"/>
      <c r="P30" s="28"/>
      <c r="Q30" s="28"/>
      <c r="R30" s="28"/>
      <c r="S30" s="28"/>
    </row>
    <row r="31" spans="1:19" ht="13.5" thickBot="1" x14ac:dyDescent="0.25">
      <c r="A31" s="195" t="s">
        <v>26</v>
      </c>
      <c r="B31" s="179">
        <v>1</v>
      </c>
      <c r="C31" s="176"/>
      <c r="D31" s="23"/>
      <c r="E31" s="23"/>
      <c r="F31" s="159" t="str">
        <f t="shared" si="0"/>
        <v/>
      </c>
      <c r="G31" s="169"/>
      <c r="H31" s="26"/>
      <c r="I31" s="26"/>
      <c r="J31" s="26"/>
      <c r="K31" s="26"/>
      <c r="L31" s="26"/>
      <c r="M31" s="170"/>
      <c r="N31" s="163"/>
      <c r="O31" s="26"/>
      <c r="P31" s="26"/>
      <c r="Q31" s="26"/>
      <c r="R31" s="26"/>
      <c r="S31" s="26"/>
    </row>
    <row r="32" spans="1:19" ht="13.5" thickBot="1" x14ac:dyDescent="0.25">
      <c r="A32" s="195"/>
      <c r="B32" s="180">
        <v>2</v>
      </c>
      <c r="C32" s="177"/>
      <c r="D32" s="24"/>
      <c r="E32" s="24"/>
      <c r="F32" s="157" t="str">
        <f t="shared" si="0"/>
        <v/>
      </c>
      <c r="G32" s="171"/>
      <c r="H32" s="27"/>
      <c r="I32" s="27"/>
      <c r="J32" s="27"/>
      <c r="K32" s="27"/>
      <c r="L32" s="27"/>
      <c r="M32" s="172"/>
      <c r="N32" s="164"/>
      <c r="O32" s="27"/>
      <c r="P32" s="27"/>
      <c r="Q32" s="27"/>
      <c r="R32" s="27"/>
      <c r="S32" s="27"/>
    </row>
    <row r="33" spans="1:19" ht="13.5" thickBot="1" x14ac:dyDescent="0.25">
      <c r="A33" s="195"/>
      <c r="B33" s="181">
        <v>3</v>
      </c>
      <c r="C33" s="178"/>
      <c r="D33" s="25"/>
      <c r="E33" s="25"/>
      <c r="F33" s="158" t="str">
        <f t="shared" si="0"/>
        <v/>
      </c>
      <c r="G33" s="173"/>
      <c r="H33" s="28"/>
      <c r="I33" s="28"/>
      <c r="J33" s="28"/>
      <c r="K33" s="28"/>
      <c r="L33" s="28"/>
      <c r="M33" s="174"/>
      <c r="N33" s="165"/>
      <c r="O33" s="28"/>
      <c r="P33" s="28"/>
      <c r="Q33" s="28"/>
      <c r="R33" s="28"/>
      <c r="S33" s="28"/>
    </row>
    <row r="34" spans="1:19" ht="13.5" thickBot="1" x14ac:dyDescent="0.25">
      <c r="A34" s="195" t="s">
        <v>27</v>
      </c>
      <c r="B34" s="179">
        <v>1</v>
      </c>
      <c r="C34" s="176"/>
      <c r="D34" s="23"/>
      <c r="E34" s="23"/>
      <c r="F34" s="159" t="str">
        <f t="shared" si="0"/>
        <v/>
      </c>
      <c r="G34" s="169"/>
      <c r="H34" s="26"/>
      <c r="I34" s="26"/>
      <c r="J34" s="26"/>
      <c r="K34" s="26"/>
      <c r="L34" s="26"/>
      <c r="M34" s="170"/>
      <c r="N34" s="163"/>
      <c r="O34" s="26"/>
      <c r="P34" s="26"/>
      <c r="Q34" s="26"/>
      <c r="R34" s="26"/>
      <c r="S34" s="26"/>
    </row>
    <row r="35" spans="1:19" ht="13.5" thickBot="1" x14ac:dyDescent="0.25">
      <c r="A35" s="195"/>
      <c r="B35" s="180">
        <v>2</v>
      </c>
      <c r="C35" s="177"/>
      <c r="D35" s="24"/>
      <c r="E35" s="24"/>
      <c r="F35" s="157" t="str">
        <f t="shared" si="0"/>
        <v/>
      </c>
      <c r="G35" s="171"/>
      <c r="H35" s="27"/>
      <c r="I35" s="27"/>
      <c r="J35" s="27"/>
      <c r="K35" s="27"/>
      <c r="L35" s="27"/>
      <c r="M35" s="172"/>
      <c r="N35" s="164"/>
      <c r="O35" s="27"/>
      <c r="P35" s="27"/>
      <c r="Q35" s="27"/>
      <c r="R35" s="27"/>
      <c r="S35" s="27"/>
    </row>
    <row r="36" spans="1:19" ht="13.5" thickBot="1" x14ac:dyDescent="0.25">
      <c r="A36" s="195"/>
      <c r="B36" s="181">
        <v>3</v>
      </c>
      <c r="C36" s="178"/>
      <c r="D36" s="25"/>
      <c r="E36" s="25"/>
      <c r="F36" s="158" t="str">
        <f t="shared" si="0"/>
        <v/>
      </c>
      <c r="G36" s="173"/>
      <c r="H36" s="28"/>
      <c r="I36" s="28"/>
      <c r="J36" s="28"/>
      <c r="K36" s="28"/>
      <c r="L36" s="28"/>
      <c r="M36" s="174"/>
      <c r="N36" s="165"/>
      <c r="O36" s="28"/>
      <c r="P36" s="28"/>
      <c r="Q36" s="28"/>
      <c r="R36" s="28"/>
      <c r="S36" s="28"/>
    </row>
    <row r="37" spans="1:19" ht="13.5" thickBot="1" x14ac:dyDescent="0.25">
      <c r="A37" s="195" t="s">
        <v>28</v>
      </c>
      <c r="B37" s="179">
        <v>1</v>
      </c>
      <c r="C37" s="176"/>
      <c r="D37" s="23"/>
      <c r="E37" s="23"/>
      <c r="F37" s="159" t="str">
        <f t="shared" si="0"/>
        <v/>
      </c>
      <c r="G37" s="169"/>
      <c r="H37" s="26"/>
      <c r="I37" s="26"/>
      <c r="J37" s="26"/>
      <c r="K37" s="26"/>
      <c r="L37" s="26"/>
      <c r="M37" s="170"/>
      <c r="N37" s="163"/>
      <c r="O37" s="26"/>
      <c r="P37" s="26"/>
      <c r="Q37" s="26"/>
      <c r="R37" s="26"/>
      <c r="S37" s="26"/>
    </row>
    <row r="38" spans="1:19" ht="13.5" thickBot="1" x14ac:dyDescent="0.25">
      <c r="A38" s="195"/>
      <c r="B38" s="180">
        <v>2</v>
      </c>
      <c r="C38" s="177"/>
      <c r="D38" s="24"/>
      <c r="E38" s="24"/>
      <c r="F38" s="157" t="str">
        <f t="shared" si="0"/>
        <v/>
      </c>
      <c r="G38" s="171"/>
      <c r="H38" s="27"/>
      <c r="I38" s="27"/>
      <c r="J38" s="27"/>
      <c r="K38" s="27"/>
      <c r="L38" s="27"/>
      <c r="M38" s="172"/>
      <c r="N38" s="164"/>
      <c r="O38" s="27"/>
      <c r="P38" s="27"/>
      <c r="Q38" s="27"/>
      <c r="R38" s="27"/>
      <c r="S38" s="27"/>
    </row>
    <row r="39" spans="1:19" ht="13.5" thickBot="1" x14ac:dyDescent="0.25">
      <c r="A39" s="195"/>
      <c r="B39" s="181">
        <v>3</v>
      </c>
      <c r="C39" s="178"/>
      <c r="D39" s="25"/>
      <c r="E39" s="25"/>
      <c r="F39" s="158" t="str">
        <f t="shared" si="0"/>
        <v/>
      </c>
      <c r="G39" s="173"/>
      <c r="H39" s="28"/>
      <c r="I39" s="28"/>
      <c r="J39" s="28"/>
      <c r="K39" s="28"/>
      <c r="L39" s="28"/>
      <c r="M39" s="174"/>
      <c r="N39" s="165"/>
      <c r="O39" s="28"/>
      <c r="P39" s="28"/>
      <c r="Q39" s="28"/>
      <c r="R39" s="28"/>
      <c r="S39" s="28"/>
    </row>
    <row r="40" spans="1:19" ht="13.5" thickBot="1" x14ac:dyDescent="0.25">
      <c r="A40" s="195" t="s">
        <v>29</v>
      </c>
      <c r="B40" s="179">
        <v>1</v>
      </c>
      <c r="C40" s="176"/>
      <c r="D40" s="23"/>
      <c r="E40" s="23"/>
      <c r="F40" s="159" t="str">
        <f t="shared" si="0"/>
        <v/>
      </c>
      <c r="G40" s="169"/>
      <c r="H40" s="26"/>
      <c r="I40" s="26"/>
      <c r="J40" s="26"/>
      <c r="K40" s="26"/>
      <c r="L40" s="26"/>
      <c r="M40" s="170"/>
      <c r="N40" s="163"/>
      <c r="O40" s="26"/>
      <c r="P40" s="26"/>
      <c r="Q40" s="26"/>
      <c r="R40" s="26"/>
      <c r="S40" s="26"/>
    </row>
    <row r="41" spans="1:19" ht="13.5" thickBot="1" x14ac:dyDescent="0.25">
      <c r="A41" s="195"/>
      <c r="B41" s="180">
        <v>2</v>
      </c>
      <c r="C41" s="177"/>
      <c r="D41" s="24"/>
      <c r="E41" s="24"/>
      <c r="F41" s="157" t="str">
        <f t="shared" si="0"/>
        <v/>
      </c>
      <c r="G41" s="171"/>
      <c r="H41" s="27"/>
      <c r="I41" s="27"/>
      <c r="J41" s="27"/>
      <c r="K41" s="27"/>
      <c r="L41" s="27"/>
      <c r="M41" s="172"/>
      <c r="N41" s="164"/>
      <c r="O41" s="27"/>
      <c r="P41" s="27"/>
      <c r="Q41" s="27"/>
      <c r="R41" s="27"/>
      <c r="S41" s="27"/>
    </row>
    <row r="42" spans="1:19" ht="13.5" thickBot="1" x14ac:dyDescent="0.25">
      <c r="A42" s="195"/>
      <c r="B42" s="181">
        <v>3</v>
      </c>
      <c r="C42" s="178"/>
      <c r="D42" s="25"/>
      <c r="E42" s="25"/>
      <c r="F42" s="158" t="str">
        <f t="shared" si="0"/>
        <v/>
      </c>
      <c r="G42" s="173"/>
      <c r="H42" s="28"/>
      <c r="I42" s="28"/>
      <c r="J42" s="28"/>
      <c r="K42" s="28"/>
      <c r="L42" s="28"/>
      <c r="M42" s="174"/>
      <c r="N42" s="165"/>
      <c r="O42" s="28"/>
      <c r="P42" s="28"/>
      <c r="Q42" s="28"/>
      <c r="R42" s="28"/>
      <c r="S42" s="28"/>
    </row>
    <row r="43" spans="1:19" ht="13.5" thickBot="1" x14ac:dyDescent="0.25">
      <c r="A43" s="195" t="s">
        <v>30</v>
      </c>
      <c r="B43" s="179">
        <v>1</v>
      </c>
      <c r="C43" s="176"/>
      <c r="D43" s="23"/>
      <c r="E43" s="23"/>
      <c r="F43" s="159" t="str">
        <f t="shared" si="0"/>
        <v/>
      </c>
      <c r="G43" s="169"/>
      <c r="H43" s="26"/>
      <c r="I43" s="26"/>
      <c r="J43" s="26"/>
      <c r="K43" s="26"/>
      <c r="L43" s="26"/>
      <c r="M43" s="170"/>
      <c r="N43" s="163"/>
      <c r="O43" s="26"/>
      <c r="P43" s="26"/>
      <c r="Q43" s="26"/>
      <c r="R43" s="26"/>
      <c r="S43" s="26"/>
    </row>
    <row r="44" spans="1:19" ht="13.5" thickBot="1" x14ac:dyDescent="0.25">
      <c r="A44" s="195"/>
      <c r="B44" s="180">
        <v>2</v>
      </c>
      <c r="C44" s="177"/>
      <c r="D44" s="24"/>
      <c r="E44" s="24"/>
      <c r="F44" s="157" t="str">
        <f t="shared" si="0"/>
        <v/>
      </c>
      <c r="G44" s="171"/>
      <c r="H44" s="27"/>
      <c r="I44" s="27"/>
      <c r="J44" s="27"/>
      <c r="K44" s="27"/>
      <c r="L44" s="27"/>
      <c r="M44" s="172"/>
      <c r="N44" s="164"/>
      <c r="O44" s="27"/>
      <c r="P44" s="27"/>
      <c r="Q44" s="27"/>
      <c r="R44" s="27"/>
      <c r="S44" s="27"/>
    </row>
    <row r="45" spans="1:19" ht="13.5" thickBot="1" x14ac:dyDescent="0.25">
      <c r="A45" s="195"/>
      <c r="B45" s="181">
        <v>3</v>
      </c>
      <c r="C45" s="178"/>
      <c r="D45" s="25"/>
      <c r="E45" s="25"/>
      <c r="F45" s="158" t="str">
        <f t="shared" si="0"/>
        <v/>
      </c>
      <c r="G45" s="173"/>
      <c r="H45" s="28"/>
      <c r="I45" s="28"/>
      <c r="J45" s="28"/>
      <c r="K45" s="28"/>
      <c r="L45" s="28"/>
      <c r="M45" s="174"/>
      <c r="N45" s="165"/>
      <c r="O45" s="28"/>
      <c r="P45" s="28"/>
      <c r="Q45" s="28"/>
      <c r="R45" s="28"/>
      <c r="S45" s="28"/>
    </row>
    <row r="46" spans="1:19" ht="13.5" thickBot="1" x14ac:dyDescent="0.25">
      <c r="A46" s="195" t="s">
        <v>31</v>
      </c>
      <c r="B46" s="179">
        <v>1</v>
      </c>
      <c r="C46" s="176"/>
      <c r="D46" s="23"/>
      <c r="E46" s="23"/>
      <c r="F46" s="159" t="str">
        <f t="shared" si="0"/>
        <v/>
      </c>
      <c r="G46" s="169"/>
      <c r="H46" s="26"/>
      <c r="I46" s="26"/>
      <c r="J46" s="26"/>
      <c r="K46" s="26"/>
      <c r="L46" s="26"/>
      <c r="M46" s="170"/>
      <c r="N46" s="163"/>
      <c r="O46" s="26"/>
      <c r="P46" s="26"/>
      <c r="Q46" s="26"/>
      <c r="R46" s="26"/>
      <c r="S46" s="26"/>
    </row>
    <row r="47" spans="1:19" ht="13.5" thickBot="1" x14ac:dyDescent="0.25">
      <c r="A47" s="195"/>
      <c r="B47" s="180">
        <v>2</v>
      </c>
      <c r="C47" s="177"/>
      <c r="D47" s="24"/>
      <c r="E47" s="24"/>
      <c r="F47" s="157" t="str">
        <f t="shared" si="0"/>
        <v/>
      </c>
      <c r="G47" s="171"/>
      <c r="H47" s="27"/>
      <c r="I47" s="27"/>
      <c r="J47" s="27"/>
      <c r="K47" s="27"/>
      <c r="L47" s="27"/>
      <c r="M47" s="172"/>
      <c r="N47" s="164"/>
      <c r="O47" s="27"/>
      <c r="P47" s="27"/>
      <c r="Q47" s="27"/>
      <c r="R47" s="27"/>
      <c r="S47" s="27"/>
    </row>
    <row r="48" spans="1:19" ht="13.5" thickBot="1" x14ac:dyDescent="0.25">
      <c r="A48" s="195"/>
      <c r="B48" s="181">
        <v>3</v>
      </c>
      <c r="C48" s="178"/>
      <c r="D48" s="25"/>
      <c r="E48" s="25"/>
      <c r="F48" s="158" t="str">
        <f t="shared" si="0"/>
        <v/>
      </c>
      <c r="G48" s="173"/>
      <c r="H48" s="28"/>
      <c r="I48" s="28"/>
      <c r="J48" s="28"/>
      <c r="K48" s="28"/>
      <c r="L48" s="28"/>
      <c r="M48" s="174"/>
      <c r="N48" s="165"/>
      <c r="O48" s="28"/>
      <c r="P48" s="28"/>
      <c r="Q48" s="28"/>
      <c r="R48" s="28"/>
      <c r="S48" s="28"/>
    </row>
    <row r="49" spans="1:19" ht="13.5" thickBot="1" x14ac:dyDescent="0.25">
      <c r="A49" s="195" t="s">
        <v>32</v>
      </c>
      <c r="B49" s="179">
        <v>1</v>
      </c>
      <c r="C49" s="176"/>
      <c r="D49" s="23"/>
      <c r="E49" s="23"/>
      <c r="F49" s="159" t="str">
        <f t="shared" si="0"/>
        <v/>
      </c>
      <c r="G49" s="169"/>
      <c r="H49" s="26"/>
      <c r="I49" s="26"/>
      <c r="J49" s="26"/>
      <c r="K49" s="26"/>
      <c r="L49" s="26"/>
      <c r="M49" s="170"/>
      <c r="N49" s="163"/>
      <c r="O49" s="26"/>
      <c r="P49" s="26"/>
      <c r="Q49" s="26"/>
      <c r="R49" s="26"/>
      <c r="S49" s="26"/>
    </row>
    <row r="50" spans="1:19" ht="13.5" thickBot="1" x14ac:dyDescent="0.25">
      <c r="A50" s="195"/>
      <c r="B50" s="180">
        <v>2</v>
      </c>
      <c r="C50" s="177"/>
      <c r="D50" s="24"/>
      <c r="E50" s="24"/>
      <c r="F50" s="157" t="str">
        <f t="shared" si="0"/>
        <v/>
      </c>
      <c r="G50" s="171"/>
      <c r="H50" s="27"/>
      <c r="I50" s="27"/>
      <c r="J50" s="27"/>
      <c r="K50" s="27"/>
      <c r="L50" s="27"/>
      <c r="M50" s="172"/>
      <c r="N50" s="164"/>
      <c r="O50" s="27"/>
      <c r="P50" s="27"/>
      <c r="Q50" s="27"/>
      <c r="R50" s="27"/>
      <c r="S50" s="27"/>
    </row>
    <row r="51" spans="1:19" ht="13.5" thickBot="1" x14ac:dyDescent="0.25">
      <c r="A51" s="195"/>
      <c r="B51" s="181">
        <v>3</v>
      </c>
      <c r="C51" s="178"/>
      <c r="D51" s="25"/>
      <c r="E51" s="25"/>
      <c r="F51" s="158" t="str">
        <f t="shared" si="0"/>
        <v/>
      </c>
      <c r="G51" s="173"/>
      <c r="H51" s="28"/>
      <c r="I51" s="28"/>
      <c r="J51" s="28"/>
      <c r="K51" s="28"/>
      <c r="L51" s="28"/>
      <c r="M51" s="174"/>
      <c r="N51" s="165"/>
      <c r="O51" s="28"/>
      <c r="P51" s="28"/>
      <c r="Q51" s="28"/>
      <c r="R51" s="28"/>
      <c r="S51" s="28"/>
    </row>
    <row r="52" spans="1:19" ht="13.5" thickBot="1" x14ac:dyDescent="0.25">
      <c r="A52" s="195" t="s">
        <v>33</v>
      </c>
      <c r="B52" s="179">
        <v>1</v>
      </c>
      <c r="C52" s="176"/>
      <c r="D52" s="23"/>
      <c r="E52" s="23"/>
      <c r="F52" s="159" t="str">
        <f t="shared" si="0"/>
        <v/>
      </c>
      <c r="G52" s="169"/>
      <c r="H52" s="26"/>
      <c r="I52" s="26"/>
      <c r="J52" s="26"/>
      <c r="K52" s="26"/>
      <c r="L52" s="26"/>
      <c r="M52" s="170"/>
      <c r="N52" s="163"/>
      <c r="O52" s="26"/>
      <c r="P52" s="26"/>
      <c r="Q52" s="26"/>
      <c r="R52" s="26"/>
      <c r="S52" s="26"/>
    </row>
    <row r="53" spans="1:19" ht="13.5" thickBot="1" x14ac:dyDescent="0.25">
      <c r="A53" s="195"/>
      <c r="B53" s="180">
        <v>2</v>
      </c>
      <c r="C53" s="177"/>
      <c r="D53" s="24"/>
      <c r="E53" s="24"/>
      <c r="F53" s="157" t="str">
        <f t="shared" si="0"/>
        <v/>
      </c>
      <c r="G53" s="171"/>
      <c r="H53" s="27"/>
      <c r="I53" s="27"/>
      <c r="J53" s="27"/>
      <c r="K53" s="27"/>
      <c r="L53" s="27"/>
      <c r="M53" s="172"/>
      <c r="N53" s="164"/>
      <c r="O53" s="27"/>
      <c r="P53" s="27"/>
      <c r="Q53" s="27"/>
      <c r="R53" s="27"/>
      <c r="S53" s="27"/>
    </row>
    <row r="54" spans="1:19" ht="13.5" thickBot="1" x14ac:dyDescent="0.25">
      <c r="A54" s="195"/>
      <c r="B54" s="181">
        <v>3</v>
      </c>
      <c r="C54" s="178"/>
      <c r="D54" s="25"/>
      <c r="E54" s="25"/>
      <c r="F54" s="158" t="str">
        <f t="shared" si="0"/>
        <v/>
      </c>
      <c r="G54" s="173"/>
      <c r="H54" s="28"/>
      <c r="I54" s="28"/>
      <c r="J54" s="28"/>
      <c r="K54" s="28"/>
      <c r="L54" s="28"/>
      <c r="M54" s="174"/>
      <c r="N54" s="165"/>
      <c r="O54" s="28"/>
      <c r="P54" s="28"/>
      <c r="Q54" s="28"/>
      <c r="R54" s="28"/>
      <c r="S54" s="28"/>
    </row>
    <row r="55" spans="1:19" ht="13.5" thickBot="1" x14ac:dyDescent="0.25">
      <c r="A55" s="195" t="s">
        <v>34</v>
      </c>
      <c r="B55" s="179">
        <v>1</v>
      </c>
      <c r="C55" s="176"/>
      <c r="D55" s="23"/>
      <c r="E55" s="23"/>
      <c r="F55" s="159" t="str">
        <f t="shared" si="0"/>
        <v/>
      </c>
      <c r="G55" s="169"/>
      <c r="H55" s="26"/>
      <c r="I55" s="26"/>
      <c r="J55" s="26"/>
      <c r="K55" s="26"/>
      <c r="L55" s="26"/>
      <c r="M55" s="170"/>
      <c r="N55" s="163"/>
      <c r="O55" s="26"/>
      <c r="P55" s="26"/>
      <c r="Q55" s="26"/>
      <c r="R55" s="26"/>
      <c r="S55" s="26"/>
    </row>
    <row r="56" spans="1:19" ht="13.5" thickBot="1" x14ac:dyDescent="0.25">
      <c r="A56" s="195"/>
      <c r="B56" s="180">
        <v>2</v>
      </c>
      <c r="C56" s="177"/>
      <c r="D56" s="24"/>
      <c r="E56" s="24"/>
      <c r="F56" s="157" t="str">
        <f t="shared" si="0"/>
        <v/>
      </c>
      <c r="G56" s="171"/>
      <c r="H56" s="27"/>
      <c r="I56" s="27"/>
      <c r="J56" s="27"/>
      <c r="K56" s="27"/>
      <c r="L56" s="27"/>
      <c r="M56" s="172"/>
      <c r="N56" s="164"/>
      <c r="O56" s="27"/>
      <c r="P56" s="27"/>
      <c r="Q56" s="27"/>
      <c r="R56" s="27"/>
      <c r="S56" s="27"/>
    </row>
    <row r="57" spans="1:19" ht="13.5" thickBot="1" x14ac:dyDescent="0.25">
      <c r="A57" s="195"/>
      <c r="B57" s="181">
        <v>3</v>
      </c>
      <c r="C57" s="178"/>
      <c r="D57" s="25"/>
      <c r="E57" s="25"/>
      <c r="F57" s="158" t="str">
        <f t="shared" si="0"/>
        <v/>
      </c>
      <c r="G57" s="173"/>
      <c r="H57" s="28"/>
      <c r="I57" s="28"/>
      <c r="J57" s="28"/>
      <c r="K57" s="28"/>
      <c r="L57" s="28"/>
      <c r="M57" s="174"/>
      <c r="N57" s="165"/>
      <c r="O57" s="28"/>
      <c r="P57" s="28"/>
      <c r="Q57" s="28"/>
      <c r="R57" s="28"/>
      <c r="S57" s="28"/>
    </row>
    <row r="58" spans="1:19" ht="13.5" thickBot="1" x14ac:dyDescent="0.25">
      <c r="A58" s="195" t="s">
        <v>35</v>
      </c>
      <c r="B58" s="179">
        <v>1</v>
      </c>
      <c r="C58" s="176"/>
      <c r="D58" s="23"/>
      <c r="E58" s="23"/>
      <c r="F58" s="159" t="str">
        <f t="shared" si="0"/>
        <v/>
      </c>
      <c r="G58" s="169"/>
      <c r="H58" s="26"/>
      <c r="I58" s="26"/>
      <c r="J58" s="26"/>
      <c r="K58" s="26"/>
      <c r="L58" s="26"/>
      <c r="M58" s="170"/>
      <c r="N58" s="163"/>
      <c r="O58" s="26"/>
      <c r="P58" s="26"/>
      <c r="Q58" s="26"/>
      <c r="R58" s="26"/>
      <c r="S58" s="26"/>
    </row>
    <row r="59" spans="1:19" ht="13.5" thickBot="1" x14ac:dyDescent="0.25">
      <c r="A59" s="195"/>
      <c r="B59" s="180">
        <v>2</v>
      </c>
      <c r="C59" s="177"/>
      <c r="D59" s="24"/>
      <c r="E59" s="24"/>
      <c r="F59" s="157" t="str">
        <f t="shared" si="0"/>
        <v/>
      </c>
      <c r="G59" s="171"/>
      <c r="H59" s="27"/>
      <c r="I59" s="27"/>
      <c r="J59" s="27"/>
      <c r="K59" s="27"/>
      <c r="L59" s="27"/>
      <c r="M59" s="172"/>
      <c r="N59" s="164"/>
      <c r="O59" s="27"/>
      <c r="P59" s="27"/>
      <c r="Q59" s="27"/>
      <c r="R59" s="27"/>
      <c r="S59" s="27"/>
    </row>
    <row r="60" spans="1:19" ht="13.5" thickBot="1" x14ac:dyDescent="0.25">
      <c r="A60" s="195"/>
      <c r="B60" s="181">
        <v>3</v>
      </c>
      <c r="C60" s="178"/>
      <c r="D60" s="25"/>
      <c r="E60" s="25"/>
      <c r="F60" s="158" t="str">
        <f t="shared" si="0"/>
        <v/>
      </c>
      <c r="G60" s="173"/>
      <c r="H60" s="28"/>
      <c r="I60" s="28"/>
      <c r="J60" s="28"/>
      <c r="K60" s="28"/>
      <c r="L60" s="28"/>
      <c r="M60" s="174"/>
      <c r="N60" s="165"/>
      <c r="O60" s="28"/>
      <c r="P60" s="28"/>
      <c r="Q60" s="28"/>
      <c r="R60" s="28"/>
      <c r="S60" s="28"/>
    </row>
    <row r="61" spans="1:19" ht="13.5" thickBot="1" x14ac:dyDescent="0.25">
      <c r="A61" s="195" t="s">
        <v>36</v>
      </c>
      <c r="B61" s="179">
        <v>1</v>
      </c>
      <c r="C61" s="176"/>
      <c r="D61" s="23"/>
      <c r="E61" s="23"/>
      <c r="F61" s="159" t="str">
        <f t="shared" si="0"/>
        <v/>
      </c>
      <c r="G61" s="169"/>
      <c r="H61" s="26"/>
      <c r="I61" s="26"/>
      <c r="J61" s="26"/>
      <c r="K61" s="26"/>
      <c r="L61" s="26"/>
      <c r="M61" s="170"/>
      <c r="N61" s="163"/>
      <c r="O61" s="26"/>
      <c r="P61" s="26"/>
      <c r="Q61" s="26"/>
      <c r="R61" s="26"/>
      <c r="S61" s="26"/>
    </row>
    <row r="62" spans="1:19" ht="13.5" thickBot="1" x14ac:dyDescent="0.25">
      <c r="A62" s="195"/>
      <c r="B62" s="180">
        <v>2</v>
      </c>
      <c r="C62" s="177"/>
      <c r="D62" s="24"/>
      <c r="E62" s="24"/>
      <c r="F62" s="157" t="str">
        <f t="shared" si="0"/>
        <v/>
      </c>
      <c r="G62" s="171"/>
      <c r="H62" s="27"/>
      <c r="I62" s="27"/>
      <c r="J62" s="27"/>
      <c r="K62" s="27"/>
      <c r="L62" s="27"/>
      <c r="M62" s="172"/>
      <c r="N62" s="164"/>
      <c r="O62" s="27"/>
      <c r="P62" s="27"/>
      <c r="Q62" s="27"/>
      <c r="R62" s="27"/>
      <c r="S62" s="27"/>
    </row>
    <row r="63" spans="1:19" ht="13.5" thickBot="1" x14ac:dyDescent="0.25">
      <c r="A63" s="195"/>
      <c r="B63" s="181">
        <v>3</v>
      </c>
      <c r="C63" s="178"/>
      <c r="D63" s="25"/>
      <c r="E63" s="25"/>
      <c r="F63" s="158" t="str">
        <f t="shared" si="0"/>
        <v/>
      </c>
      <c r="G63" s="173"/>
      <c r="H63" s="28"/>
      <c r="I63" s="28"/>
      <c r="J63" s="28"/>
      <c r="K63" s="28"/>
      <c r="L63" s="28"/>
      <c r="M63" s="174"/>
      <c r="N63" s="165"/>
      <c r="O63" s="28"/>
      <c r="P63" s="28"/>
      <c r="Q63" s="28"/>
      <c r="R63" s="28"/>
      <c r="S63" s="28"/>
    </row>
    <row r="64" spans="1:19" ht="13.5" thickBot="1" x14ac:dyDescent="0.25">
      <c r="A64" s="195" t="s">
        <v>37</v>
      </c>
      <c r="B64" s="179">
        <v>1</v>
      </c>
      <c r="C64" s="176"/>
      <c r="D64" s="23"/>
      <c r="E64" s="23"/>
      <c r="F64" s="159" t="str">
        <f t="shared" si="0"/>
        <v/>
      </c>
      <c r="G64" s="169"/>
      <c r="H64" s="26"/>
      <c r="I64" s="26"/>
      <c r="J64" s="26"/>
      <c r="K64" s="26"/>
      <c r="L64" s="26"/>
      <c r="M64" s="170"/>
      <c r="N64" s="163"/>
      <c r="O64" s="26"/>
      <c r="P64" s="26"/>
      <c r="Q64" s="26"/>
      <c r="R64" s="26"/>
      <c r="S64" s="26"/>
    </row>
    <row r="65" spans="1:19" ht="13.5" thickBot="1" x14ac:dyDescent="0.25">
      <c r="A65" s="195"/>
      <c r="B65" s="180">
        <v>2</v>
      </c>
      <c r="C65" s="177"/>
      <c r="D65" s="24"/>
      <c r="E65" s="24"/>
      <c r="F65" s="157" t="str">
        <f t="shared" si="0"/>
        <v/>
      </c>
      <c r="G65" s="171"/>
      <c r="H65" s="27"/>
      <c r="I65" s="27"/>
      <c r="J65" s="27"/>
      <c r="K65" s="27"/>
      <c r="L65" s="27"/>
      <c r="M65" s="172"/>
      <c r="N65" s="164"/>
      <c r="O65" s="27"/>
      <c r="P65" s="27"/>
      <c r="Q65" s="27"/>
      <c r="R65" s="27"/>
      <c r="S65" s="27"/>
    </row>
    <row r="66" spans="1:19" ht="13.5" thickBot="1" x14ac:dyDescent="0.25">
      <c r="A66" s="208"/>
      <c r="B66" s="182">
        <v>3</v>
      </c>
      <c r="C66" s="178"/>
      <c r="D66" s="25"/>
      <c r="E66" s="25"/>
      <c r="F66" s="160" t="str">
        <f t="shared" si="0"/>
        <v/>
      </c>
      <c r="G66" s="173"/>
      <c r="H66" s="28"/>
      <c r="I66" s="28"/>
      <c r="J66" s="28"/>
      <c r="K66" s="28"/>
      <c r="L66" s="28"/>
      <c r="M66" s="174"/>
      <c r="N66" s="165"/>
      <c r="O66" s="28"/>
      <c r="P66" s="28"/>
      <c r="Q66" s="28"/>
      <c r="R66" s="28"/>
      <c r="S66" s="28"/>
    </row>
  </sheetData>
  <sheetProtection password="A042" sheet="1" objects="1" scenarios="1"/>
  <mergeCells count="27">
    <mergeCell ref="B4:B5"/>
    <mergeCell ref="C4:C5"/>
    <mergeCell ref="D4:F4"/>
    <mergeCell ref="G4:M4"/>
    <mergeCell ref="A64:A66"/>
    <mergeCell ref="A34:A36"/>
    <mergeCell ref="A37:A39"/>
    <mergeCell ref="A40:A42"/>
    <mergeCell ref="A43:A45"/>
    <mergeCell ref="A46:A48"/>
    <mergeCell ref="A49:A51"/>
    <mergeCell ref="A1:S1"/>
    <mergeCell ref="A52:A54"/>
    <mergeCell ref="A55:A57"/>
    <mergeCell ref="A58:A60"/>
    <mergeCell ref="A61:A63"/>
    <mergeCell ref="A16:A18"/>
    <mergeCell ref="A19:A21"/>
    <mergeCell ref="A22:A24"/>
    <mergeCell ref="A25:A27"/>
    <mergeCell ref="A28:A30"/>
    <mergeCell ref="A31:A33"/>
    <mergeCell ref="N4:S4"/>
    <mergeCell ref="A7:A9"/>
    <mergeCell ref="A10:A12"/>
    <mergeCell ref="A13:A15"/>
    <mergeCell ref="A4:A5"/>
  </mergeCells>
  <pageMargins left="0.70866141732283472" right="0.70866141732283472" top="0.59055118110236227" bottom="0.59055118110236227" header="7.874015748031496E-2" footer="7.874015748031496E-2"/>
  <pageSetup paperSize="9" orientation="landscape" r:id="rId1"/>
  <headerFooter>
    <oddHeader xml:space="preserve">&amp;L&amp;G&amp;RVídeňská 1023, 69123 Pohořelice
tel: +420519424247, email: nutrivet@nutrivet.cz, web: www.nutrivet.cz 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E10" sqref="E10"/>
    </sheetView>
  </sheetViews>
  <sheetFormatPr defaultRowHeight="12.75" x14ac:dyDescent="0.2"/>
  <cols>
    <col min="3" max="3" width="18.5703125" customWidth="1"/>
    <col min="8" max="8" width="6.140625" customWidth="1"/>
  </cols>
  <sheetData>
    <row r="1" spans="1:9" x14ac:dyDescent="0.2">
      <c r="A1" s="209" t="s">
        <v>86</v>
      </c>
      <c r="B1" s="209"/>
      <c r="C1" s="209"/>
      <c r="D1" s="209"/>
      <c r="E1" s="209"/>
      <c r="F1" s="209"/>
      <c r="G1" s="209"/>
      <c r="H1" s="209"/>
      <c r="I1" s="209"/>
    </row>
    <row r="3" spans="1:9" x14ac:dyDescent="0.2">
      <c r="C3" s="210" t="s">
        <v>77</v>
      </c>
      <c r="D3" s="192"/>
      <c r="E3" s="192"/>
    </row>
    <row r="4" spans="1:9" x14ac:dyDescent="0.2">
      <c r="B4" s="1"/>
      <c r="C4" s="192"/>
      <c r="D4" s="192"/>
      <c r="E4" s="192"/>
      <c r="F4" s="2"/>
      <c r="G4" s="2"/>
      <c r="H4" s="3"/>
    </row>
    <row r="5" spans="1:9" x14ac:dyDescent="0.2">
      <c r="B5" s="4"/>
      <c r="C5" s="63"/>
      <c r="D5" s="63"/>
      <c r="E5" s="5"/>
      <c r="F5" s="5"/>
      <c r="G5" s="5"/>
      <c r="H5" s="6"/>
    </row>
    <row r="6" spans="1:9" ht="13.5" thickBot="1" x14ac:dyDescent="0.25">
      <c r="B6" s="4"/>
      <c r="C6" s="5"/>
      <c r="G6" s="64"/>
      <c r="H6" s="6"/>
    </row>
    <row r="7" spans="1:9" ht="16.5" thickBot="1" x14ac:dyDescent="0.3">
      <c r="B7" s="4"/>
      <c r="C7" s="53" t="s">
        <v>78</v>
      </c>
      <c r="D7" s="53"/>
      <c r="E7" s="58">
        <v>97</v>
      </c>
      <c r="G7" s="89" t="s">
        <v>19</v>
      </c>
      <c r="H7" s="6"/>
    </row>
    <row r="8" spans="1:9" ht="13.5" thickBot="1" x14ac:dyDescent="0.25">
      <c r="B8" s="4"/>
      <c r="C8" s="185"/>
      <c r="G8" s="64"/>
      <c r="H8" s="6"/>
    </row>
    <row r="9" spans="1:9" ht="16.5" thickBot="1" x14ac:dyDescent="0.3">
      <c r="B9" s="4"/>
      <c r="C9" s="183" t="s">
        <v>101</v>
      </c>
      <c r="D9" s="183"/>
      <c r="E9" s="58">
        <v>85</v>
      </c>
      <c r="G9" s="89" t="s">
        <v>19</v>
      </c>
      <c r="H9" s="6"/>
    </row>
    <row r="10" spans="1:9" x14ac:dyDescent="0.2">
      <c r="B10" s="189"/>
      <c r="C10" s="188"/>
      <c r="D10" s="188"/>
      <c r="E10" s="188"/>
      <c r="F10" s="188"/>
      <c r="G10" s="188"/>
      <c r="H10" s="190"/>
    </row>
  </sheetData>
  <sheetProtection password="A042" sheet="1" objects="1" scenarios="1"/>
  <mergeCells count="2">
    <mergeCell ref="A1:I1"/>
    <mergeCell ref="C3:E4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workbookViewId="0">
      <selection activeCell="G22" sqref="G22"/>
    </sheetView>
  </sheetViews>
  <sheetFormatPr defaultRowHeight="12.75" x14ac:dyDescent="0.2"/>
  <cols>
    <col min="1" max="1" width="5.5703125" customWidth="1"/>
    <col min="3" max="3" width="13.140625" customWidth="1"/>
    <col min="5" max="5" width="11.85546875" customWidth="1"/>
    <col min="6" max="6" width="7.7109375" customWidth="1"/>
    <col min="7" max="7" width="11.85546875" customWidth="1"/>
    <col min="11" max="11" width="9.140625" customWidth="1"/>
    <col min="12" max="12" width="9.140625" hidden="1" customWidth="1"/>
  </cols>
  <sheetData>
    <row r="1" spans="1:12" x14ac:dyDescent="0.2">
      <c r="A1" s="209" t="s">
        <v>67</v>
      </c>
      <c r="B1" s="209"/>
      <c r="C1" s="209"/>
      <c r="D1" s="209"/>
      <c r="E1" s="209"/>
      <c r="F1" s="209"/>
      <c r="G1" s="209"/>
      <c r="H1" s="209"/>
      <c r="I1" s="209"/>
    </row>
    <row r="3" spans="1:12" x14ac:dyDescent="0.2">
      <c r="C3" s="210" t="s">
        <v>59</v>
      </c>
      <c r="D3" s="192"/>
      <c r="E3" s="192"/>
    </row>
    <row r="4" spans="1:12" x14ac:dyDescent="0.2">
      <c r="B4" s="1"/>
      <c r="C4" s="192"/>
      <c r="D4" s="192"/>
      <c r="E4" s="192"/>
      <c r="F4" s="2"/>
      <c r="G4" s="2"/>
      <c r="H4" s="3"/>
    </row>
    <row r="5" spans="1:12" x14ac:dyDescent="0.2">
      <c r="B5" s="4"/>
      <c r="C5" s="63"/>
      <c r="D5" s="63"/>
      <c r="E5" s="5" t="s">
        <v>60</v>
      </c>
      <c r="F5" s="5"/>
      <c r="G5" s="5" t="s">
        <v>54</v>
      </c>
      <c r="H5" s="6"/>
      <c r="L5" t="s">
        <v>55</v>
      </c>
    </row>
    <row r="6" spans="1:12" ht="13.5" thickBot="1" x14ac:dyDescent="0.25">
      <c r="B6" s="4"/>
      <c r="C6" s="5"/>
      <c r="H6" s="6"/>
    </row>
    <row r="7" spans="1:12" ht="16.5" thickBot="1" x14ac:dyDescent="0.3">
      <c r="B7" s="4"/>
      <c r="C7" s="53" t="s">
        <v>50</v>
      </c>
      <c r="D7" s="53"/>
      <c r="E7" s="65"/>
      <c r="G7" s="58">
        <v>0.6</v>
      </c>
      <c r="H7" s="6"/>
    </row>
    <row r="8" spans="1:12" x14ac:dyDescent="0.2">
      <c r="B8" s="4"/>
      <c r="H8" s="6"/>
    </row>
    <row r="9" spans="1:12" ht="13.5" thickBot="1" x14ac:dyDescent="0.25">
      <c r="B9" s="4"/>
      <c r="H9" s="6"/>
    </row>
    <row r="10" spans="1:12" ht="16.5" thickBot="1" x14ac:dyDescent="0.3">
      <c r="B10" s="4"/>
      <c r="C10" s="53" t="s">
        <v>51</v>
      </c>
      <c r="D10" s="53"/>
      <c r="E10" s="59">
        <v>30</v>
      </c>
      <c r="G10" s="59">
        <v>0.7</v>
      </c>
      <c r="H10" s="6"/>
      <c r="L10">
        <f>E10*G10</f>
        <v>21</v>
      </c>
    </row>
    <row r="11" spans="1:12" x14ac:dyDescent="0.2">
      <c r="B11" s="4"/>
      <c r="E11" s="66"/>
      <c r="H11" s="6"/>
    </row>
    <row r="12" spans="1:12" ht="13.5" thickBot="1" x14ac:dyDescent="0.25">
      <c r="B12" s="4"/>
      <c r="D12" s="5"/>
      <c r="E12" s="64"/>
      <c r="H12" s="6"/>
    </row>
    <row r="13" spans="1:12" ht="16.5" thickBot="1" x14ac:dyDescent="0.3">
      <c r="B13" s="4"/>
      <c r="C13" s="53" t="s">
        <v>14</v>
      </c>
      <c r="D13" s="53"/>
      <c r="E13" s="70"/>
      <c r="G13" s="60">
        <v>0.69</v>
      </c>
      <c r="H13" s="6"/>
    </row>
    <row r="14" spans="1:12" x14ac:dyDescent="0.2">
      <c r="B14" s="4"/>
      <c r="C14" s="71"/>
      <c r="D14" s="54"/>
      <c r="E14" s="72"/>
      <c r="F14" s="71"/>
      <c r="G14" s="71"/>
      <c r="H14" s="6"/>
    </row>
    <row r="15" spans="1:12" ht="13.5" thickBot="1" x14ac:dyDescent="0.25">
      <c r="B15" s="4"/>
      <c r="E15" s="66"/>
      <c r="H15" s="6"/>
    </row>
    <row r="16" spans="1:12" ht="16.5" thickBot="1" x14ac:dyDescent="0.3">
      <c r="B16" s="4"/>
      <c r="C16" s="53" t="s">
        <v>61</v>
      </c>
      <c r="D16" s="53"/>
      <c r="E16" s="73"/>
      <c r="G16" s="60">
        <v>0.79</v>
      </c>
      <c r="H16" s="6"/>
      <c r="K16" s="17"/>
    </row>
    <row r="17" spans="2:10" x14ac:dyDescent="0.2">
      <c r="B17" s="4"/>
      <c r="C17" s="5"/>
      <c r="H17" s="6"/>
    </row>
    <row r="18" spans="2:10" x14ac:dyDescent="0.2">
      <c r="B18" s="7"/>
      <c r="C18" s="8"/>
      <c r="D18" s="8"/>
      <c r="E18" s="8"/>
      <c r="F18" s="8"/>
      <c r="G18" s="8"/>
      <c r="H18" s="9"/>
    </row>
    <row r="21" spans="2:10" x14ac:dyDescent="0.2">
      <c r="C21" s="210" t="s">
        <v>62</v>
      </c>
      <c r="D21" s="192"/>
      <c r="E21" s="192"/>
    </row>
    <row r="22" spans="2:10" x14ac:dyDescent="0.2">
      <c r="B22" s="1"/>
      <c r="C22" s="192"/>
      <c r="D22" s="192"/>
      <c r="E22" s="192"/>
      <c r="F22" s="2"/>
      <c r="G22" s="2"/>
      <c r="H22" s="3"/>
    </row>
    <row r="23" spans="2:10" x14ac:dyDescent="0.2">
      <c r="B23" s="4"/>
      <c r="C23" s="63"/>
      <c r="D23" s="63"/>
      <c r="E23" s="5" t="s">
        <v>63</v>
      </c>
      <c r="F23" s="5"/>
      <c r="G23" s="5" t="s">
        <v>64</v>
      </c>
      <c r="H23" s="6"/>
    </row>
    <row r="24" spans="2:10" ht="13.5" thickBot="1" x14ac:dyDescent="0.25">
      <c r="B24" s="4"/>
      <c r="C24" s="5"/>
      <c r="H24" s="6"/>
    </row>
    <row r="25" spans="2:10" ht="16.5" thickBot="1" x14ac:dyDescent="0.3">
      <c r="B25" s="4"/>
      <c r="C25" s="53" t="s">
        <v>50</v>
      </c>
      <c r="D25" s="53"/>
      <c r="E25" s="67">
        <v>5.8799999999999998E-3</v>
      </c>
      <c r="G25" s="65"/>
      <c r="H25" s="6"/>
    </row>
    <row r="26" spans="2:10" x14ac:dyDescent="0.2">
      <c r="B26" s="4"/>
      <c r="H26" s="6"/>
    </row>
    <row r="27" spans="2:10" ht="13.5" thickBot="1" x14ac:dyDescent="0.25">
      <c r="B27" s="4"/>
      <c r="H27" s="6"/>
    </row>
    <row r="28" spans="2:10" ht="16.5" thickBot="1" x14ac:dyDescent="0.3">
      <c r="B28" s="4"/>
      <c r="C28" s="53" t="s">
        <v>65</v>
      </c>
      <c r="D28" s="53"/>
      <c r="E28" s="68">
        <v>1.9179999999999999E-2</v>
      </c>
      <c r="G28" s="68">
        <v>1.549E-2</v>
      </c>
      <c r="H28" s="6"/>
    </row>
    <row r="29" spans="2:10" x14ac:dyDescent="0.2">
      <c r="B29" s="4"/>
      <c r="D29" s="5"/>
      <c r="E29" s="5"/>
      <c r="H29" s="6"/>
      <c r="J29" s="66"/>
    </row>
    <row r="30" spans="2:10" ht="13.5" thickBot="1" x14ac:dyDescent="0.25">
      <c r="B30" s="4"/>
      <c r="H30" s="6"/>
    </row>
    <row r="31" spans="2:10" ht="16.5" thickBot="1" x14ac:dyDescent="0.3">
      <c r="B31" s="4"/>
      <c r="C31" s="53" t="s">
        <v>66</v>
      </c>
      <c r="D31" s="53"/>
      <c r="E31" s="69">
        <v>-0.15</v>
      </c>
      <c r="G31" s="74"/>
      <c r="H31" s="6"/>
    </row>
    <row r="32" spans="2:10" ht="15.75" x14ac:dyDescent="0.25">
      <c r="B32" s="4"/>
      <c r="C32" s="53"/>
      <c r="D32" s="53"/>
      <c r="E32" s="74"/>
      <c r="G32" s="74"/>
      <c r="H32" s="6"/>
    </row>
    <row r="33" spans="2:8" x14ac:dyDescent="0.2">
      <c r="B33" s="7"/>
      <c r="C33" s="8"/>
      <c r="D33" s="8"/>
      <c r="E33" s="8"/>
      <c r="F33" s="8"/>
      <c r="G33" s="8"/>
      <c r="H33" s="9"/>
    </row>
  </sheetData>
  <sheetProtection password="A042" sheet="1" objects="1" scenarios="1"/>
  <mergeCells count="3">
    <mergeCell ref="C3:E4"/>
    <mergeCell ref="C21:E22"/>
    <mergeCell ref="A1:I1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66"/>
  <sheetViews>
    <sheetView topLeftCell="AH2" zoomScale="90" zoomScaleNormal="90" workbookViewId="0">
      <selection activeCell="AK22" sqref="AK22:AK23"/>
    </sheetView>
  </sheetViews>
  <sheetFormatPr defaultColWidth="11.5703125" defaultRowHeight="12.75" x14ac:dyDescent="0.2"/>
  <cols>
    <col min="1" max="29" width="7.5703125" customWidth="1"/>
    <col min="30" max="30" width="8.42578125" customWidth="1"/>
    <col min="31" max="31" width="7.5703125" customWidth="1"/>
    <col min="32" max="32" width="16.28515625" customWidth="1"/>
    <col min="33" max="33" width="10.85546875" customWidth="1"/>
    <col min="34" max="34" width="12.5703125" customWidth="1"/>
    <col min="35" max="44" width="8.85546875" customWidth="1"/>
    <col min="45" max="45" width="20.5703125" customWidth="1"/>
    <col min="46" max="46" width="11" customWidth="1"/>
    <col min="47" max="47" width="16.42578125" customWidth="1"/>
    <col min="48" max="48" width="10.85546875" customWidth="1"/>
    <col min="49" max="50" width="7.5703125" customWidth="1"/>
    <col min="51" max="51" width="10.5703125" customWidth="1"/>
    <col min="52" max="53" width="9.28515625" customWidth="1"/>
  </cols>
  <sheetData>
    <row r="1" spans="1:53" x14ac:dyDescent="0.2">
      <c r="A1" s="232" t="str">
        <f>'Vstupy hybridů NIRs'!A1:F1</f>
        <v>Analýza NIR</v>
      </c>
      <c r="B1" s="232"/>
      <c r="C1" s="232"/>
      <c r="D1" s="232"/>
      <c r="E1" s="232"/>
      <c r="F1" s="232"/>
      <c r="G1" s="232"/>
    </row>
    <row r="3" spans="1:53" ht="12.75" customHeight="1" x14ac:dyDescent="0.2">
      <c r="A3" s="217" t="s">
        <v>4</v>
      </c>
      <c r="B3" s="217" t="s">
        <v>5</v>
      </c>
      <c r="C3" s="217" t="s">
        <v>6</v>
      </c>
      <c r="D3" s="217" t="s">
        <v>7</v>
      </c>
      <c r="E3" s="217"/>
      <c r="F3" s="217"/>
      <c r="G3" s="217" t="s">
        <v>8</v>
      </c>
      <c r="H3" s="217"/>
      <c r="I3" s="217"/>
      <c r="J3" s="217" t="s">
        <v>38</v>
      </c>
      <c r="K3" s="217"/>
      <c r="L3" s="217"/>
      <c r="M3" s="217" t="s">
        <v>73</v>
      </c>
      <c r="N3" s="217"/>
      <c r="O3" s="217"/>
      <c r="P3" s="221" t="s">
        <v>15</v>
      </c>
      <c r="Q3" s="221"/>
      <c r="R3" s="221"/>
      <c r="S3" s="225" t="s">
        <v>50</v>
      </c>
      <c r="T3" s="226"/>
      <c r="U3" s="227"/>
      <c r="V3" s="214" t="s">
        <v>53</v>
      </c>
      <c r="W3" s="215"/>
      <c r="X3" s="216"/>
      <c r="Y3" s="217" t="s">
        <v>39</v>
      </c>
      <c r="Z3" s="217"/>
      <c r="AA3" s="217"/>
      <c r="AB3" s="223" t="s">
        <v>76</v>
      </c>
      <c r="AC3" s="224"/>
      <c r="AD3" s="218" t="s">
        <v>9</v>
      </c>
      <c r="AE3" s="219"/>
      <c r="AF3" s="76" t="s">
        <v>87</v>
      </c>
      <c r="AG3" s="222" t="s">
        <v>40</v>
      </c>
      <c r="AH3" s="222" t="s">
        <v>41</v>
      </c>
      <c r="AI3" s="218" t="s">
        <v>42</v>
      </c>
      <c r="AJ3" s="219"/>
      <c r="AK3" s="219"/>
      <c r="AL3" s="219"/>
      <c r="AM3" s="219"/>
      <c r="AN3" s="219"/>
      <c r="AO3" s="219"/>
      <c r="AP3" s="219"/>
      <c r="AQ3" s="219"/>
      <c r="AR3" s="220"/>
      <c r="AS3" s="76" t="s">
        <v>43</v>
      </c>
      <c r="AT3" s="218" t="s">
        <v>68</v>
      </c>
      <c r="AU3" s="219"/>
      <c r="AV3" s="220"/>
      <c r="AW3" s="222" t="s">
        <v>10</v>
      </c>
      <c r="AX3" s="222"/>
      <c r="AY3" s="230" t="s">
        <v>100</v>
      </c>
      <c r="AZ3" s="221" t="s">
        <v>44</v>
      </c>
      <c r="BA3" s="221"/>
    </row>
    <row r="4" spans="1:53" ht="25.5" x14ac:dyDescent="0.2">
      <c r="A4" s="217"/>
      <c r="B4" s="217"/>
      <c r="C4" s="217"/>
      <c r="D4" s="77" t="s">
        <v>11</v>
      </c>
      <c r="E4" s="77" t="s">
        <v>12</v>
      </c>
      <c r="F4" s="77" t="s">
        <v>13</v>
      </c>
      <c r="G4" s="77" t="s">
        <v>11</v>
      </c>
      <c r="H4" s="77" t="s">
        <v>12</v>
      </c>
      <c r="I4" s="77" t="s">
        <v>13</v>
      </c>
      <c r="J4" s="77" t="s">
        <v>11</v>
      </c>
      <c r="K4" s="77" t="s">
        <v>12</v>
      </c>
      <c r="L4" s="77" t="s">
        <v>13</v>
      </c>
      <c r="M4" s="77" t="s">
        <v>11</v>
      </c>
      <c r="N4" s="77" t="s">
        <v>12</v>
      </c>
      <c r="O4" s="77" t="s">
        <v>13</v>
      </c>
      <c r="P4" s="77" t="s">
        <v>11</v>
      </c>
      <c r="Q4" s="77" t="s">
        <v>12</v>
      </c>
      <c r="R4" s="77" t="s">
        <v>13</v>
      </c>
      <c r="S4" s="88" t="s">
        <v>11</v>
      </c>
      <c r="T4" s="88" t="s">
        <v>12</v>
      </c>
      <c r="U4" s="88" t="s">
        <v>13</v>
      </c>
      <c r="V4" s="88" t="s">
        <v>11</v>
      </c>
      <c r="W4" s="88" t="s">
        <v>12</v>
      </c>
      <c r="X4" s="88" t="s">
        <v>13</v>
      </c>
      <c r="Y4" s="77" t="s">
        <v>11</v>
      </c>
      <c r="Z4" s="77" t="s">
        <v>12</v>
      </c>
      <c r="AA4" s="77" t="s">
        <v>13</v>
      </c>
      <c r="AB4" s="88" t="s">
        <v>73</v>
      </c>
      <c r="AC4" s="88" t="s">
        <v>15</v>
      </c>
      <c r="AD4" s="79" t="s">
        <v>73</v>
      </c>
      <c r="AE4" s="78" t="s">
        <v>15</v>
      </c>
      <c r="AF4" s="78" t="s">
        <v>16</v>
      </c>
      <c r="AG4" s="222"/>
      <c r="AH4" s="222"/>
      <c r="AI4" s="228" t="s">
        <v>52</v>
      </c>
      <c r="AJ4" s="229"/>
      <c r="AK4" s="90" t="s">
        <v>14</v>
      </c>
      <c r="AL4" s="212" t="s">
        <v>73</v>
      </c>
      <c r="AM4" s="213"/>
      <c r="AN4" s="78" t="s">
        <v>15</v>
      </c>
      <c r="AO4" s="212" t="s">
        <v>50</v>
      </c>
      <c r="AP4" s="213"/>
      <c r="AQ4" s="212" t="s">
        <v>53</v>
      </c>
      <c r="AR4" s="213"/>
      <c r="AS4" s="78" t="s">
        <v>15</v>
      </c>
      <c r="AT4" s="79" t="s">
        <v>56</v>
      </c>
      <c r="AU4" s="79" t="s">
        <v>57</v>
      </c>
      <c r="AV4" s="79" t="s">
        <v>69</v>
      </c>
      <c r="AW4" s="78" t="s">
        <v>17</v>
      </c>
      <c r="AX4" s="79" t="s">
        <v>70</v>
      </c>
      <c r="AY4" s="231"/>
      <c r="AZ4" s="221"/>
      <c r="BA4" s="221"/>
    </row>
    <row r="5" spans="1:53" x14ac:dyDescent="0.2">
      <c r="A5" s="80"/>
      <c r="B5" s="80"/>
      <c r="C5" s="80" t="s">
        <v>96</v>
      </c>
      <c r="D5" s="80" t="s">
        <v>18</v>
      </c>
      <c r="E5" s="80" t="s">
        <v>18</v>
      </c>
      <c r="F5" s="80" t="s">
        <v>18</v>
      </c>
      <c r="G5" s="80" t="s">
        <v>19</v>
      </c>
      <c r="H5" s="80" t="s">
        <v>19</v>
      </c>
      <c r="I5" s="80" t="s">
        <v>19</v>
      </c>
      <c r="J5" s="80" t="s">
        <v>45</v>
      </c>
      <c r="K5" s="80" t="s">
        <v>45</v>
      </c>
      <c r="L5" s="80" t="s">
        <v>45</v>
      </c>
      <c r="M5" s="80" t="s">
        <v>45</v>
      </c>
      <c r="N5" s="80" t="s">
        <v>45</v>
      </c>
      <c r="O5" s="80" t="s">
        <v>45</v>
      </c>
      <c r="P5" s="80" t="s">
        <v>45</v>
      </c>
      <c r="Q5" s="80" t="s">
        <v>45</v>
      </c>
      <c r="R5" s="80" t="s">
        <v>45</v>
      </c>
      <c r="S5" s="80" t="s">
        <v>45</v>
      </c>
      <c r="T5" s="80" t="s">
        <v>45</v>
      </c>
      <c r="U5" s="80" t="s">
        <v>45</v>
      </c>
      <c r="V5" s="80" t="s">
        <v>45</v>
      </c>
      <c r="W5" s="80" t="s">
        <v>45</v>
      </c>
      <c r="X5" s="80" t="s">
        <v>45</v>
      </c>
      <c r="Y5" s="80" t="s">
        <v>46</v>
      </c>
      <c r="Z5" s="80" t="s">
        <v>46</v>
      </c>
      <c r="AA5" s="80" t="s">
        <v>46</v>
      </c>
      <c r="AB5" s="80" t="s">
        <v>19</v>
      </c>
      <c r="AC5" s="80" t="s">
        <v>19</v>
      </c>
      <c r="AD5" s="81" t="s">
        <v>19</v>
      </c>
      <c r="AE5" s="81" t="s">
        <v>19</v>
      </c>
      <c r="AF5" s="81" t="s">
        <v>19</v>
      </c>
      <c r="AG5" s="81" t="s">
        <v>19</v>
      </c>
      <c r="AH5" s="81" t="s">
        <v>19</v>
      </c>
      <c r="AI5" s="80" t="s">
        <v>94</v>
      </c>
      <c r="AJ5" s="80" t="s">
        <v>19</v>
      </c>
      <c r="AK5" s="80" t="s">
        <v>94</v>
      </c>
      <c r="AL5" s="80" t="s">
        <v>94</v>
      </c>
      <c r="AM5" s="81" t="s">
        <v>19</v>
      </c>
      <c r="AN5" s="81" t="s">
        <v>19</v>
      </c>
      <c r="AO5" s="80" t="s">
        <v>94</v>
      </c>
      <c r="AP5" s="80" t="s">
        <v>19</v>
      </c>
      <c r="AQ5" s="80" t="s">
        <v>94</v>
      </c>
      <c r="AR5" s="80" t="s">
        <v>19</v>
      </c>
      <c r="AS5" s="81" t="s">
        <v>19</v>
      </c>
      <c r="AT5" s="81"/>
      <c r="AU5" s="83"/>
      <c r="AV5" s="81"/>
      <c r="AW5" s="80" t="s">
        <v>20</v>
      </c>
      <c r="AX5" s="80" t="s">
        <v>20</v>
      </c>
      <c r="AY5" s="80" t="s">
        <v>99</v>
      </c>
      <c r="AZ5" s="81" t="s">
        <v>47</v>
      </c>
      <c r="BA5" s="81" t="s">
        <v>48</v>
      </c>
    </row>
    <row r="6" spans="1:53" x14ac:dyDescent="0.2">
      <c r="A6" s="211" t="str">
        <f>'Vstupy hybridů NIRs'!A7</f>
        <v>H1</v>
      </c>
      <c r="B6" s="80">
        <f>'Vstupy hybridů NIRs'!B7</f>
        <v>1</v>
      </c>
      <c r="C6" s="81">
        <f>'Vstupy hybridů NIRs'!C7</f>
        <v>0</v>
      </c>
      <c r="D6" s="82" t="str">
        <f>IF(ISBLANK('Vstupy hybridů NIRs'!D7),"",'Vstupy hybridů NIRs'!D7)</f>
        <v/>
      </c>
      <c r="E6" s="82" t="str">
        <f>IF(ISBLANK('Vstupy hybridů NIRs'!E7),"",'Vstupy hybridů NIRs'!E7)</f>
        <v/>
      </c>
      <c r="F6" s="82" t="str">
        <f>IF(ISBLANK('Vstupy hybridů NIRs'!F7),"",'Vstupy hybridů NIRs'!F7)</f>
        <v/>
      </c>
      <c r="G6" s="83" t="str">
        <f>IF(AND(ISNUMBER(D6),ISNUMBER(E6),ISNUMBER(F6),ISNUMBER(H6),ISNUMBER(I6)),100*(E6*H6/100+F6*I6/100)/D6,"")</f>
        <v/>
      </c>
      <c r="H6" s="83" t="str">
        <f>IF(ISBLANK('Vstupy hybridů NIRs'!G7),"",'Vstupy hybridů NIRs'!G7)</f>
        <v/>
      </c>
      <c r="I6" s="83" t="str">
        <f>IF(ISBLANK('Vstupy hybridů NIRs'!N7),"",'Vstupy hybridů NIRs'!N7)</f>
        <v/>
      </c>
      <c r="J6" s="84" t="str">
        <f t="shared" ref="J6:J11" si="0">IF(AND(ISNUMBER(D6),ISNUMBER(G6)),D6*G6*10,"")</f>
        <v/>
      </c>
      <c r="K6" s="84" t="str">
        <f t="shared" ref="K6:K11" si="1">IF(AND(ISNUMBER(E6),ISNUMBER(H6)),E6*H6*10,"")</f>
        <v/>
      </c>
      <c r="L6" s="84" t="str">
        <f t="shared" ref="L6:L11" si="2">IF(AND(ISNUMBER(F6),ISNUMBER(I6)),F6*I6*10,"")</f>
        <v/>
      </c>
      <c r="M6" s="84" t="str">
        <f t="shared" ref="M6:M11" si="3">IF(AND(ISNUMBER(N6),ISNUMBER(O6)),N6+O6,"")</f>
        <v/>
      </c>
      <c r="N6" s="84" t="str">
        <f>IF(AND(ISNUMBER(K6),ISNUMBER(AB6)),K6*AB6*0.01,"")</f>
        <v/>
      </c>
      <c r="O6" s="84" t="str">
        <f t="shared" ref="O6:O37" si="4">IF(AND(ISNUMBER(L6),ISNUMBER(AD6)),L6*AD6*0.01,"")</f>
        <v/>
      </c>
      <c r="P6" s="84" t="str">
        <f t="shared" ref="P6:P11" si="5">IF(AND(ISNUMBER(Q6),ISNUMBER(R6)),Q6+R6,"")</f>
        <v/>
      </c>
      <c r="Q6" s="84" t="str">
        <f>IF(AND(ISNUMBER(K6),ISNUMBER(AC6)),K6*AC6*0.01,"")</f>
        <v/>
      </c>
      <c r="R6" s="84" t="str">
        <f t="shared" ref="R6:R37" si="6">IF(AND(ISNUMBER(L6),ISNUMBER(AE6)),L6*AE6*0.01,"")</f>
        <v/>
      </c>
      <c r="S6" s="84" t="str">
        <f>IF(AND(ISNUMBER(T6),ISNUMBER(U6)),T6+U6,"")</f>
        <v/>
      </c>
      <c r="T6" s="84" t="str">
        <f>IF(AND(ISNUMBER('Vstupy hybridů NIRs'!I7),ISNUMBER(K6)),K6*'Vstupy hybridů NIRs'!I7*0.01,"")</f>
        <v/>
      </c>
      <c r="U6" s="84" t="str">
        <f>IF(AND(ISNUMBER('Vstupy hybridů NIRs'!O7),ISNUMBER(L6)),L6*'Vstupy hybridů NIRs'!O7*0.01,"")</f>
        <v/>
      </c>
      <c r="V6" s="84" t="str">
        <f>IF(AND(ISNUMBER(W6),ISNUMBER(X6)),W6+X6,"")</f>
        <v/>
      </c>
      <c r="W6" s="84" t="str">
        <f>IF(AND(ISNUMBER('Vstupy hybridů NIRs'!L7),ISNUMBER(K6)),K6*'Vstupy hybridů NIRs'!L7*0.01,"")</f>
        <v/>
      </c>
      <c r="X6" s="84" t="str">
        <f>IF(AND(ISNUMBER('Vstupy hybridů NIRs'!R7),ISNUMBER(L6)),L6*'Vstupy hybridů NIRs'!R7*0.01,"")</f>
        <v/>
      </c>
      <c r="Y6" s="83" t="str">
        <f>IF(AND(ISNUMBER(C6),ISNUMBER(J6)),C6*J6/10000,"")</f>
        <v/>
      </c>
      <c r="Z6" s="83" t="str">
        <f>IF(AND(ISNUMBER(C6),ISNUMBER(K6)),C6*K6/10000,"")</f>
        <v/>
      </c>
      <c r="AA6" s="83" t="str">
        <f>IF(AND(ISNUMBER(C6),ISNUMBER(L6)),C6*L6/10000,"")</f>
        <v/>
      </c>
      <c r="AB6" s="83" t="str">
        <f>IF(ISNUMBER('Vstupy hybridů NIRs'!J7),'Vstupy hybridů NIRs'!J7,"")</f>
        <v/>
      </c>
      <c r="AC6" s="83" t="str">
        <f>IF(ISNUMBER('Vstupy hybridů NIRs'!K7),'Vstupy hybridů NIRs'!K7,"")</f>
        <v/>
      </c>
      <c r="AD6" s="83" t="str">
        <f>IF(ISNUMBER('Vstupy hybridů NIRs'!P7),'Vstupy hybridů NIRs'!P7,"")</f>
        <v/>
      </c>
      <c r="AE6" s="83" t="str">
        <f>IF(ISNUMBER('Vstupy hybridů NIRs'!Q7),'Vstupy hybridů NIRs'!Q7,"")</f>
        <v/>
      </c>
      <c r="AF6" s="83" t="str">
        <f>IF(ISNUMBER('Vstupy hybridů NIRs'!S7),'Vstupy hybridů NIRs'!S7,"")</f>
        <v/>
      </c>
      <c r="AG6" s="83" t="str">
        <f>IF(AND(ISNUMBER(K6),ISNUMBER('Vstupy hybridů NIRs'!H7),ISNUMBER('Konstanty výpočtů'!$E$9),ISNUMBER(J6)),K6*('Konstanty výpočtů'!$E$9/100)*'Vstupy hybridů NIRs'!H7/J6,"")</f>
        <v/>
      </c>
      <c r="AH6" s="83" t="str">
        <f t="shared" ref="AH6:AH11" si="7">IF(AND(ISNUMBER(K6),ISNUMBER(J6)),K6/J6*100,"")</f>
        <v/>
      </c>
      <c r="AI6" s="83" t="str">
        <f>IF(AND(ISNUMBER(AO6),ISNUMBER(AQ6),ISNUMBER(AK6),ISNUMBER('Konstanty výpočtu NEL'!$E$10)),1000-(AO6+AQ6+AK6+'Konstanty výpočtu NEL'!$E$10),"")</f>
        <v/>
      </c>
      <c r="AJ6" s="83" t="str">
        <f>IF(ISNUMBER(AI6),AI6/10,"")</f>
        <v/>
      </c>
      <c r="AK6" s="83" t="str">
        <f>IF(AND(ISNUMBER(AL6),ISNUMBER('Konstanty výpočtů'!$E$7)),AL6*'Konstanty výpočtů'!$E$7/100,"")</f>
        <v/>
      </c>
      <c r="AL6" s="83" t="str">
        <f>IF(ISNUMBER(AM6),AM6*10,"")</f>
        <v/>
      </c>
      <c r="AM6" s="83" t="str">
        <f>IF(AND(ISNUMBER(M6),ISNUMBER(J6)),M6/J6*100,"")</f>
        <v/>
      </c>
      <c r="AN6" s="83" t="str">
        <f>IF(AND(ISNUMBER(P6),ISNUMBER(J6)),P6/J6*100,"")</f>
        <v/>
      </c>
      <c r="AO6" s="83" t="str">
        <f>IF(ISNUMBER(AP6),AP6*10,"")</f>
        <v/>
      </c>
      <c r="AP6" s="83" t="str">
        <f>IF(AND(ISNUMBER(S6),ISNUMBER(J6)),S6/J6*100,"")</f>
        <v/>
      </c>
      <c r="AQ6" s="83" t="str">
        <f>IF(ISNUMBER(AR6),AR6*10,"")</f>
        <v/>
      </c>
      <c r="AR6" s="83" t="str">
        <f>IF(AND(ISNUMBER(V6),ISNUMBER(J6)),V6/J6*100,"")</f>
        <v/>
      </c>
      <c r="AS6" s="83" t="str">
        <f>IF(AND(ISNUMBER(Q6),ISNUMBER(R6),ISNUMBER(AF6),ISNUMBER(P6)),(Q6*0.7+R6*AF6*0.01)/P6*100,"")</f>
        <v/>
      </c>
      <c r="AT6" s="83" t="str">
        <f>IF(AND(ISNUMBER(AO6),ISNUMBER(AQ6),ISNUMBER('Konstanty výpočtu NEL'!$E$25),ISNUMBER('Konstanty výpočtu NEL'!$E$28),ISNUMBER('Konstanty výpočtu NEL'!$E$31)),AO6*'Konstanty výpočtu NEL'!$E$25+(1000-AQ6)*'Konstanty výpočtu NEL'!$E$28+'Konstanty výpočtu NEL'!$E$31,"")</f>
        <v/>
      </c>
      <c r="AU6" s="83" t="str">
        <f>IF(AND(ISNUMBER(AO6),ISNUMBER('Konstanty výpočtu NEL'!$G$7),ISNUMBER('Konstanty výpočtu NEL'!$L$10),ISNUMBER(AK6),ISNUMBER(AS6),ISNUMBER(AI6),ISNUMBER('Konstanty výpočtu NEL'!$G$16)),'Konstanty výpočtu NEL'!$G$28*(AO6*'Konstanty výpočtu NEL'!$G$7+'Konstanty výpočtu NEL'!$L$10+AK6*AS6/100+AI6*'Konstanty výpočtu NEL'!$G$16),"")</f>
        <v/>
      </c>
      <c r="AV6" s="83" t="str">
        <f>IF(AND(ISNUMBER(AO6),ISNUMBER('Konstanty výpočtu NEL'!$G$7),ISNUMBER('Konstanty výpočtu NEL'!$L$10),ISNUMBER(AK6),ISNUMBER('Konstanty výpočtu NEL'!$G$13),ISNUMBER(AI6),ISNUMBER('Konstanty výpočtu NEL'!$G$16)),'Konstanty výpočtu NEL'!$G$28*(AO6*'Konstanty výpočtu NEL'!$G$7+'Konstanty výpočtu NEL'!$L$10+AK6*'Konstanty výpočtu NEL'!$G$13+AI6*'Konstanty výpočtu NEL'!$G$16),"")</f>
        <v/>
      </c>
      <c r="AW6" s="83" t="str">
        <f t="shared" ref="AW6:AW11" si="8">IF(AND(ISNUMBER(AT6),ISNUMBER(AU6)),AU6*(0.463+0.24*AU6/AT6),"")</f>
        <v/>
      </c>
      <c r="AX6" s="83" t="str">
        <f>IF(AND(ISNUMBER(AT6),ISNUMBER(AV6)),AV6*(0.463+0.24*AV6/AT6),"")</f>
        <v/>
      </c>
      <c r="AY6" s="83" t="str">
        <f>IF(AND(ISNUMBER(AP6),ISNUMBER('Konstanty výpočtu NEL'!$E$10),ISNUMBER(AJ6),ISNUMBER(AK6),ISNUMBER(AR6)),(15.27*AP6+28.38*'Konstanty výpočtu NEL'!$E$10/10+1.12*AJ6+4.54*AK6/10)*(100-AR6)/100,"")</f>
        <v/>
      </c>
      <c r="AZ6" s="85" t="str">
        <f t="shared" ref="AZ6:AZ37" si="9">IF(AND(ISNUMBER(AW6),ISNUMBER(Y6)),AW6*Y6/3.17,"")</f>
        <v/>
      </c>
      <c r="BA6" s="85" t="str">
        <f t="shared" ref="BA6:BA11" si="10">IF(ISNUMBER(AW6),AW6*1000/3.17,"")</f>
        <v/>
      </c>
    </row>
    <row r="7" spans="1:53" x14ac:dyDescent="0.2">
      <c r="A7" s="211"/>
      <c r="B7" s="80">
        <f>'Vstupy hybridů NIRs'!B8</f>
        <v>2</v>
      </c>
      <c r="C7" s="81">
        <f>'Vstupy hybridů NIRs'!C8</f>
        <v>0</v>
      </c>
      <c r="D7" s="82" t="str">
        <f>IF(ISBLANK('Vstupy hybridů NIRs'!D8),"",'Vstupy hybridů NIRs'!D8)</f>
        <v/>
      </c>
      <c r="E7" s="82" t="str">
        <f>IF(ISBLANK('Vstupy hybridů NIRs'!E8),"",'Vstupy hybridů NIRs'!E8)</f>
        <v/>
      </c>
      <c r="F7" s="82" t="str">
        <f>IF(ISBLANK('Vstupy hybridů NIRs'!F8),"",'Vstupy hybridů NIRs'!F8)</f>
        <v/>
      </c>
      <c r="G7" s="83" t="str">
        <f t="shared" ref="G7:G65" si="11">IF(AND(ISNUMBER(D7),ISNUMBER(E7),ISNUMBER(F7),ISNUMBER(H7),ISNUMBER(I7)),100*(E7*H7/100+F7*I7/100)/D7,"")</f>
        <v/>
      </c>
      <c r="H7" s="83" t="str">
        <f>IF(ISBLANK('Vstupy hybridů NIRs'!G8),"",'Vstupy hybridů NIRs'!G8)</f>
        <v/>
      </c>
      <c r="I7" s="83" t="str">
        <f>IF(ISBLANK('Vstupy hybridů NIRs'!N8),"",'Vstupy hybridů NIRs'!N8)</f>
        <v/>
      </c>
      <c r="J7" s="84" t="str">
        <f t="shared" si="0"/>
        <v/>
      </c>
      <c r="K7" s="84" t="str">
        <f t="shared" si="1"/>
        <v/>
      </c>
      <c r="L7" s="84" t="str">
        <f t="shared" si="2"/>
        <v/>
      </c>
      <c r="M7" s="84" t="str">
        <f t="shared" si="3"/>
        <v/>
      </c>
      <c r="N7" s="84" t="str">
        <f t="shared" ref="N7:N65" si="12">IF(AND(ISNUMBER(K7),ISNUMBER(AB7)),K7*AB7*0.01,"")</f>
        <v/>
      </c>
      <c r="O7" s="84" t="str">
        <f t="shared" si="4"/>
        <v/>
      </c>
      <c r="P7" s="84" t="str">
        <f t="shared" si="5"/>
        <v/>
      </c>
      <c r="Q7" s="84" t="str">
        <f t="shared" ref="Q7:Q65" si="13">IF(AND(ISNUMBER(K7),ISNUMBER(AC7)),K7*AC7*0.01,"")</f>
        <v/>
      </c>
      <c r="R7" s="84" t="str">
        <f t="shared" si="6"/>
        <v/>
      </c>
      <c r="S7" s="84" t="str">
        <f t="shared" ref="S7:S65" si="14">IF(AND(ISNUMBER(T7),ISNUMBER(U7)),T7+U7,"")</f>
        <v/>
      </c>
      <c r="T7" s="84" t="str">
        <f>IF(AND(ISNUMBER('Vstupy hybridů NIRs'!I8),ISNUMBER(K7)),K7*'Vstupy hybridů NIRs'!I8*0.01,"")</f>
        <v/>
      </c>
      <c r="U7" s="84" t="str">
        <f>IF(AND(ISNUMBER('Vstupy hybridů NIRs'!O8),ISNUMBER(L7)),L7*'Vstupy hybridů NIRs'!O8*0.01,"")</f>
        <v/>
      </c>
      <c r="V7" s="84" t="str">
        <f t="shared" ref="V7:V65" si="15">IF(AND(ISNUMBER(W7),ISNUMBER(X7)),W7+X7,"")</f>
        <v/>
      </c>
      <c r="W7" s="84" t="str">
        <f>IF(AND(ISNUMBER('Vstupy hybridů NIRs'!L8),ISNUMBER(K7)),K7*'Vstupy hybridů NIRs'!L8*0.01,"")</f>
        <v/>
      </c>
      <c r="X7" s="84" t="str">
        <f>IF(AND(ISNUMBER('Vstupy hybridů NIRs'!R8),ISNUMBER(L7)),L7*'Vstupy hybridů NIRs'!R8*0.01,"")</f>
        <v/>
      </c>
      <c r="Y7" s="83" t="str">
        <f t="shared" ref="Y7:Y65" si="16">IF(AND(ISNUMBER(C7),ISNUMBER(J7)),C7*J7/10000,"")</f>
        <v/>
      </c>
      <c r="Z7" s="83" t="str">
        <f t="shared" ref="Z7:Z65" si="17">IF(AND(ISNUMBER(C7),ISNUMBER(K7)),C7*K7/10000,"")</f>
        <v/>
      </c>
      <c r="AA7" s="83" t="str">
        <f t="shared" ref="AA7:AA65" si="18">IF(AND(ISNUMBER(C7),ISNUMBER(L7)),C7*L7/10000,"")</f>
        <v/>
      </c>
      <c r="AB7" s="83" t="str">
        <f>IF(ISNUMBER('Vstupy hybridů NIRs'!J8),'Vstupy hybridů NIRs'!J8,"")</f>
        <v/>
      </c>
      <c r="AC7" s="83" t="str">
        <f>IF(ISNUMBER('Vstupy hybridů NIRs'!K8),'Vstupy hybridů NIRs'!K8,"")</f>
        <v/>
      </c>
      <c r="AD7" s="83" t="str">
        <f>IF(ISNUMBER('Vstupy hybridů NIRs'!P8),'Vstupy hybridů NIRs'!P8,"")</f>
        <v/>
      </c>
      <c r="AE7" s="83" t="str">
        <f>IF(ISNUMBER('Vstupy hybridů NIRs'!Q8),'Vstupy hybridů NIRs'!Q8,"")</f>
        <v/>
      </c>
      <c r="AF7" s="83" t="str">
        <f>IF(ISNUMBER('Vstupy hybridů NIRs'!S8),'Vstupy hybridů NIRs'!S8,"")</f>
        <v/>
      </c>
      <c r="AG7" s="83" t="str">
        <f>IF(AND(ISNUMBER(K7),ISNUMBER('Vstupy hybridů NIRs'!H8),ISNUMBER('Konstanty výpočtů'!$E$9),ISNUMBER(J7)),K7*('Konstanty výpočtů'!$E$9/100)*'Vstupy hybridů NIRs'!H8/J7,"")</f>
        <v/>
      </c>
      <c r="AH7" s="83" t="str">
        <f t="shared" si="7"/>
        <v/>
      </c>
      <c r="AI7" s="83" t="str">
        <f>IF(AND(ISNUMBER(AO7),ISNUMBER(AQ7),ISNUMBER(AK7),ISNUMBER('Konstanty výpočtu NEL'!$E$10)),1000-(AO7+AQ7+AK7+'Konstanty výpočtu NEL'!$E$10),"")</f>
        <v/>
      </c>
      <c r="AJ7" s="83" t="str">
        <f t="shared" ref="AJ7:AJ65" si="19">IF(ISNUMBER(AI7),AI7/10,"")</f>
        <v/>
      </c>
      <c r="AK7" s="83" t="str">
        <f>IF(AND(ISNUMBER(AL7),ISNUMBER('Konstanty výpočtů'!$E$7)),AL7*'Konstanty výpočtů'!$E$7/100,"")</f>
        <v/>
      </c>
      <c r="AL7" s="83" t="str">
        <f t="shared" ref="AL7:AL65" si="20">IF(ISNUMBER(AM7),AM7*10,"")</f>
        <v/>
      </c>
      <c r="AM7" s="83" t="str">
        <f t="shared" ref="AM7:AM65" si="21">IF(AND(ISNUMBER(M7),ISNUMBER(J7)),M7/J7*100,"")</f>
        <v/>
      </c>
      <c r="AN7" s="83" t="str">
        <f t="shared" ref="AN7:AN65" si="22">IF(AND(ISNUMBER(P7),ISNUMBER(J7)),P7/J7*100,"")</f>
        <v/>
      </c>
      <c r="AO7" s="83" t="str">
        <f t="shared" ref="AO7:AO65" si="23">IF(ISNUMBER(AP7),AP7*10,"")</f>
        <v/>
      </c>
      <c r="AP7" s="83" t="str">
        <f t="shared" ref="AP7:AP65" si="24">IF(AND(ISNUMBER(S7),ISNUMBER(J7)),S7/J7*100,"")</f>
        <v/>
      </c>
      <c r="AQ7" s="83" t="str">
        <f t="shared" ref="AQ7:AQ65" si="25">IF(ISNUMBER(AR7),AR7*10,"")</f>
        <v/>
      </c>
      <c r="AR7" s="83" t="str">
        <f t="shared" ref="AR7:AR65" si="26">IF(AND(ISNUMBER(V7),ISNUMBER(J7)),V7/J7*100,"")</f>
        <v/>
      </c>
      <c r="AS7" s="83" t="str">
        <f t="shared" ref="AS7:AS65" si="27">IF(AND(ISNUMBER(Q7),ISNUMBER(R7),ISNUMBER(AF7),ISNUMBER(P7)),(Q7*0.7+R7*AF7*0.01)/P7*100,"")</f>
        <v/>
      </c>
      <c r="AT7" s="83" t="str">
        <f>IF(AND(ISNUMBER(AO7),ISNUMBER(AQ7),ISNUMBER('Konstanty výpočtu NEL'!$E$25),ISNUMBER('Konstanty výpočtu NEL'!$E$28),ISNUMBER('Konstanty výpočtu NEL'!$E$31)),AO7*'Konstanty výpočtu NEL'!$E$25+(1000-AQ7)*'Konstanty výpočtu NEL'!$E$28+'Konstanty výpočtu NEL'!$E$31,"")</f>
        <v/>
      </c>
      <c r="AU7" s="83" t="str">
        <f>IF(AND(ISNUMBER(AO7),ISNUMBER('Konstanty výpočtu NEL'!$G$7),ISNUMBER('Konstanty výpočtu NEL'!$L$10),ISNUMBER(AK7),ISNUMBER(AS7),ISNUMBER(AI7),ISNUMBER('Konstanty výpočtu NEL'!$G$16)),'Konstanty výpočtu NEL'!$G$28*(AO7*'Konstanty výpočtu NEL'!$G$7+'Konstanty výpočtu NEL'!$L$10+AK7*AS7/100+AI7*'Konstanty výpočtu NEL'!$G$16),"")</f>
        <v/>
      </c>
      <c r="AV7" s="83" t="str">
        <f>IF(AND(ISNUMBER(AO7),ISNUMBER('Konstanty výpočtu NEL'!$G$7),ISNUMBER('Konstanty výpočtu NEL'!$L$10),ISNUMBER(AK7),ISNUMBER('Konstanty výpočtu NEL'!$G$13),ISNUMBER(AI7),ISNUMBER('Konstanty výpočtu NEL'!$G$16)),'Konstanty výpočtu NEL'!$G$28*(AO7*'Konstanty výpočtu NEL'!$G$7+'Konstanty výpočtu NEL'!$L$10+AK7*'Konstanty výpočtu NEL'!$G$13+AI7*'Konstanty výpočtu NEL'!$G$16),"")</f>
        <v/>
      </c>
      <c r="AW7" s="83" t="str">
        <f t="shared" si="8"/>
        <v/>
      </c>
      <c r="AX7" s="83" t="str">
        <f t="shared" ref="AX7:AX65" si="28">IF(AND(ISNUMBER(AT7),ISNUMBER(AV7)),AV7*(0.463+0.24*AV7/AT7),"")</f>
        <v/>
      </c>
      <c r="AY7" s="83" t="str">
        <f>IF(AND(ISNUMBER(AP7),ISNUMBER('Konstanty výpočtu NEL'!$E$10),ISNUMBER(AJ7),ISNUMBER(AK7),ISNUMBER(AR7)),(15.27*AP7+28.38*'Konstanty výpočtu NEL'!$E$10/10+1.12*AJ7+4.54*AK7/10)*(100-AR7)/100,"")</f>
        <v/>
      </c>
      <c r="AZ7" s="85" t="str">
        <f t="shared" si="9"/>
        <v/>
      </c>
      <c r="BA7" s="85" t="str">
        <f t="shared" si="10"/>
        <v/>
      </c>
    </row>
    <row r="8" spans="1:53" x14ac:dyDescent="0.2">
      <c r="A8" s="211"/>
      <c r="B8" s="80">
        <f>'Vstupy hybridů NIRs'!B9</f>
        <v>3</v>
      </c>
      <c r="C8" s="81">
        <f>'Vstupy hybridů NIRs'!C9</f>
        <v>0</v>
      </c>
      <c r="D8" s="82" t="str">
        <f>IF(ISBLANK('Vstupy hybridů NIRs'!D9),"",'Vstupy hybridů NIRs'!D9)</f>
        <v/>
      </c>
      <c r="E8" s="82" t="str">
        <f>IF(ISBLANK('Vstupy hybridů NIRs'!E9),"",'Vstupy hybridů NIRs'!E9)</f>
        <v/>
      </c>
      <c r="F8" s="82" t="str">
        <f>IF(ISBLANK('Vstupy hybridů NIRs'!F9),"",'Vstupy hybridů NIRs'!F9)</f>
        <v/>
      </c>
      <c r="G8" s="83" t="str">
        <f t="shared" si="11"/>
        <v/>
      </c>
      <c r="H8" s="83" t="str">
        <f>IF(ISBLANK('Vstupy hybridů NIRs'!G9),"",'Vstupy hybridů NIRs'!G9)</f>
        <v/>
      </c>
      <c r="I8" s="83" t="str">
        <f>IF(ISBLANK('Vstupy hybridů NIRs'!N9),"",'Vstupy hybridů NIRs'!N9)</f>
        <v/>
      </c>
      <c r="J8" s="84" t="str">
        <f t="shared" si="0"/>
        <v/>
      </c>
      <c r="K8" s="84" t="str">
        <f t="shared" si="1"/>
        <v/>
      </c>
      <c r="L8" s="84" t="str">
        <f t="shared" si="2"/>
        <v/>
      </c>
      <c r="M8" s="84" t="str">
        <f t="shared" si="3"/>
        <v/>
      </c>
      <c r="N8" s="84" t="str">
        <f t="shared" si="12"/>
        <v/>
      </c>
      <c r="O8" s="84" t="str">
        <f t="shared" si="4"/>
        <v/>
      </c>
      <c r="P8" s="84" t="str">
        <f t="shared" si="5"/>
        <v/>
      </c>
      <c r="Q8" s="84" t="str">
        <f t="shared" si="13"/>
        <v/>
      </c>
      <c r="R8" s="84" t="str">
        <f t="shared" si="6"/>
        <v/>
      </c>
      <c r="S8" s="84" t="str">
        <f t="shared" si="14"/>
        <v/>
      </c>
      <c r="T8" s="84" t="str">
        <f>IF(AND(ISNUMBER('Vstupy hybridů NIRs'!I9),ISNUMBER(K8)),K8*'Vstupy hybridů NIRs'!I9*0.01,"")</f>
        <v/>
      </c>
      <c r="U8" s="84" t="str">
        <f>IF(AND(ISNUMBER('Vstupy hybridů NIRs'!O9),ISNUMBER(L8)),L8*'Vstupy hybridů NIRs'!O9*0.01,"")</f>
        <v/>
      </c>
      <c r="V8" s="84" t="str">
        <f t="shared" si="15"/>
        <v/>
      </c>
      <c r="W8" s="84" t="str">
        <f>IF(AND(ISNUMBER('Vstupy hybridů NIRs'!L9),ISNUMBER(K8)),K8*'Vstupy hybridů NIRs'!L9*0.01,"")</f>
        <v/>
      </c>
      <c r="X8" s="84" t="str">
        <f>IF(AND(ISNUMBER('Vstupy hybridů NIRs'!R9),ISNUMBER(L8)),L8*'Vstupy hybridů NIRs'!R9*0.01,"")</f>
        <v/>
      </c>
      <c r="Y8" s="83" t="str">
        <f t="shared" si="16"/>
        <v/>
      </c>
      <c r="Z8" s="83" t="str">
        <f t="shared" si="17"/>
        <v/>
      </c>
      <c r="AA8" s="83" t="str">
        <f t="shared" si="18"/>
        <v/>
      </c>
      <c r="AB8" s="83" t="str">
        <f>IF(ISNUMBER('Vstupy hybridů NIRs'!J9),'Vstupy hybridů NIRs'!J9,"")</f>
        <v/>
      </c>
      <c r="AC8" s="83" t="str">
        <f>IF(ISNUMBER('Vstupy hybridů NIRs'!K9),'Vstupy hybridů NIRs'!K9,"")</f>
        <v/>
      </c>
      <c r="AD8" s="83" t="str">
        <f>IF(ISNUMBER('Vstupy hybridů NIRs'!P9),'Vstupy hybridů NIRs'!P9,"")</f>
        <v/>
      </c>
      <c r="AE8" s="83" t="str">
        <f>IF(ISNUMBER('Vstupy hybridů NIRs'!Q9),'Vstupy hybridů NIRs'!Q9,"")</f>
        <v/>
      </c>
      <c r="AF8" s="83" t="str">
        <f>IF(ISNUMBER('Vstupy hybridů NIRs'!S9),'Vstupy hybridů NIRs'!S9,"")</f>
        <v/>
      </c>
      <c r="AG8" s="83" t="str">
        <f>IF(AND(ISNUMBER(K8),ISNUMBER('Vstupy hybridů NIRs'!H9),ISNUMBER('Konstanty výpočtů'!$E$9),ISNUMBER(J8)),K8*('Konstanty výpočtů'!$E$9/100)*'Vstupy hybridů NIRs'!H9/J8,"")</f>
        <v/>
      </c>
      <c r="AH8" s="83" t="str">
        <f t="shared" si="7"/>
        <v/>
      </c>
      <c r="AI8" s="83" t="str">
        <f>IF(AND(ISNUMBER(AO8),ISNUMBER(AQ8),ISNUMBER(AK8),ISNUMBER('Konstanty výpočtu NEL'!$E$10)),1000-(AO8+AQ8+AK8+'Konstanty výpočtu NEL'!$E$10),"")</f>
        <v/>
      </c>
      <c r="AJ8" s="83" t="str">
        <f t="shared" si="19"/>
        <v/>
      </c>
      <c r="AK8" s="83" t="str">
        <f>IF(AND(ISNUMBER(AL8),ISNUMBER('Konstanty výpočtů'!$E$7)),AL8*'Konstanty výpočtů'!$E$7/100,"")</f>
        <v/>
      </c>
      <c r="AL8" s="83" t="str">
        <f t="shared" si="20"/>
        <v/>
      </c>
      <c r="AM8" s="83" t="str">
        <f t="shared" si="21"/>
        <v/>
      </c>
      <c r="AN8" s="83" t="str">
        <f t="shared" si="22"/>
        <v/>
      </c>
      <c r="AO8" s="83" t="str">
        <f t="shared" si="23"/>
        <v/>
      </c>
      <c r="AP8" s="83" t="str">
        <f t="shared" si="24"/>
        <v/>
      </c>
      <c r="AQ8" s="83" t="str">
        <f t="shared" si="25"/>
        <v/>
      </c>
      <c r="AR8" s="83" t="str">
        <f t="shared" si="26"/>
        <v/>
      </c>
      <c r="AS8" s="83" t="str">
        <f t="shared" si="27"/>
        <v/>
      </c>
      <c r="AT8" s="83" t="str">
        <f>IF(AND(ISNUMBER(AO8),ISNUMBER(AQ8),ISNUMBER('Konstanty výpočtu NEL'!$E$25),ISNUMBER('Konstanty výpočtu NEL'!$E$28),ISNUMBER('Konstanty výpočtu NEL'!$E$31)),AO8*'Konstanty výpočtu NEL'!$E$25+(1000-AQ8)*'Konstanty výpočtu NEL'!$E$28+'Konstanty výpočtu NEL'!$E$31,"")</f>
        <v/>
      </c>
      <c r="AU8" s="83" t="str">
        <f>IF(AND(ISNUMBER(AO8),ISNUMBER('Konstanty výpočtu NEL'!$G$7),ISNUMBER('Konstanty výpočtu NEL'!$L$10),ISNUMBER(AK8),ISNUMBER(AS8),ISNUMBER(AI8),ISNUMBER('Konstanty výpočtu NEL'!$G$16)),'Konstanty výpočtu NEL'!$G$28*(AO8*'Konstanty výpočtu NEL'!$G$7+'Konstanty výpočtu NEL'!$L$10+AK8*AS8/100+AI8*'Konstanty výpočtu NEL'!$G$16),"")</f>
        <v/>
      </c>
      <c r="AV8" s="83" t="str">
        <f>IF(AND(ISNUMBER(AO8),ISNUMBER('Konstanty výpočtu NEL'!$G$7),ISNUMBER('Konstanty výpočtu NEL'!$L$10),ISNUMBER(AK8),ISNUMBER('Konstanty výpočtu NEL'!$G$13),ISNUMBER(AI8),ISNUMBER('Konstanty výpočtu NEL'!$G$16)),'Konstanty výpočtu NEL'!$G$28*(AO8*'Konstanty výpočtu NEL'!$G$7+'Konstanty výpočtu NEL'!$L$10+AK8*'Konstanty výpočtu NEL'!$G$13+AI8*'Konstanty výpočtu NEL'!$G$16),"")</f>
        <v/>
      </c>
      <c r="AW8" s="83" t="str">
        <f t="shared" si="8"/>
        <v/>
      </c>
      <c r="AX8" s="83" t="str">
        <f t="shared" si="28"/>
        <v/>
      </c>
      <c r="AY8" s="83" t="str">
        <f>IF(AND(ISNUMBER(AP8),ISNUMBER('Konstanty výpočtu NEL'!$E$10),ISNUMBER(AJ8),ISNUMBER(AK8),ISNUMBER(AR8)),(15.27*AP8+28.38*'Konstanty výpočtu NEL'!$E$10/10+1.12*AJ8+4.54*AK8/10)*(100-AR8)/100,"")</f>
        <v/>
      </c>
      <c r="AZ8" s="85" t="str">
        <f t="shared" si="9"/>
        <v/>
      </c>
      <c r="BA8" s="85" t="str">
        <f t="shared" si="10"/>
        <v/>
      </c>
    </row>
    <row r="9" spans="1:53" ht="12.75" customHeight="1" x14ac:dyDescent="0.2">
      <c r="A9" s="211" t="str">
        <f>'Vstupy hybridů NIRs'!A10</f>
        <v>H2</v>
      </c>
      <c r="B9" s="80">
        <f>'Vstupy hybridů NIRs'!B10</f>
        <v>1</v>
      </c>
      <c r="C9" s="81">
        <f>'Vstupy hybridů NIRs'!C10</f>
        <v>0</v>
      </c>
      <c r="D9" s="82" t="str">
        <f>IF(ISBLANK('Vstupy hybridů NIRs'!D10),"",'Vstupy hybridů NIRs'!D10)</f>
        <v/>
      </c>
      <c r="E9" s="82" t="str">
        <f>IF(ISBLANK('Vstupy hybridů NIRs'!E10),"",'Vstupy hybridů NIRs'!E10)</f>
        <v/>
      </c>
      <c r="F9" s="82" t="str">
        <f>IF(ISBLANK('Vstupy hybridů NIRs'!F10),"",'Vstupy hybridů NIRs'!F10)</f>
        <v/>
      </c>
      <c r="G9" s="83" t="str">
        <f t="shared" si="11"/>
        <v/>
      </c>
      <c r="H9" s="83" t="str">
        <f>IF(ISBLANK('Vstupy hybridů NIRs'!G10),"",'Vstupy hybridů NIRs'!G10)</f>
        <v/>
      </c>
      <c r="I9" s="83" t="str">
        <f>IF(ISBLANK('Vstupy hybridů NIRs'!N10),"",'Vstupy hybridů NIRs'!N10)</f>
        <v/>
      </c>
      <c r="J9" s="84" t="str">
        <f t="shared" si="0"/>
        <v/>
      </c>
      <c r="K9" s="84" t="str">
        <f t="shared" si="1"/>
        <v/>
      </c>
      <c r="L9" s="84" t="str">
        <f t="shared" si="2"/>
        <v/>
      </c>
      <c r="M9" s="84" t="str">
        <f t="shared" si="3"/>
        <v/>
      </c>
      <c r="N9" s="84" t="str">
        <f t="shared" si="12"/>
        <v/>
      </c>
      <c r="O9" s="84" t="str">
        <f t="shared" si="4"/>
        <v/>
      </c>
      <c r="P9" s="84" t="str">
        <f t="shared" si="5"/>
        <v/>
      </c>
      <c r="Q9" s="84" t="str">
        <f t="shared" si="13"/>
        <v/>
      </c>
      <c r="R9" s="84" t="str">
        <f t="shared" si="6"/>
        <v/>
      </c>
      <c r="S9" s="84" t="str">
        <f t="shared" si="14"/>
        <v/>
      </c>
      <c r="T9" s="84" t="str">
        <f>IF(AND(ISNUMBER('Vstupy hybridů NIRs'!I10),ISNUMBER(K9)),K9*'Vstupy hybridů NIRs'!I10*0.01,"")</f>
        <v/>
      </c>
      <c r="U9" s="84" t="str">
        <f>IF(AND(ISNUMBER('Vstupy hybridů NIRs'!O10),ISNUMBER(L9)),L9*'Vstupy hybridů NIRs'!O10*0.01,"")</f>
        <v/>
      </c>
      <c r="V9" s="84" t="str">
        <f t="shared" si="15"/>
        <v/>
      </c>
      <c r="W9" s="84" t="str">
        <f>IF(AND(ISNUMBER('Vstupy hybridů NIRs'!L10),ISNUMBER(K9)),K9*'Vstupy hybridů NIRs'!L10*0.01,"")</f>
        <v/>
      </c>
      <c r="X9" s="84" t="str">
        <f>IF(AND(ISNUMBER('Vstupy hybridů NIRs'!R10),ISNUMBER(L9)),L9*'Vstupy hybridů NIRs'!R10*0.01,"")</f>
        <v/>
      </c>
      <c r="Y9" s="83" t="str">
        <f t="shared" si="16"/>
        <v/>
      </c>
      <c r="Z9" s="83" t="str">
        <f t="shared" si="17"/>
        <v/>
      </c>
      <c r="AA9" s="83" t="str">
        <f t="shared" si="18"/>
        <v/>
      </c>
      <c r="AB9" s="83" t="str">
        <f>IF(ISNUMBER('Vstupy hybridů NIRs'!J10),'Vstupy hybridů NIRs'!J10,"")</f>
        <v/>
      </c>
      <c r="AC9" s="83" t="str">
        <f>IF(ISNUMBER('Vstupy hybridů NIRs'!K10),'Vstupy hybridů NIRs'!K10,"")</f>
        <v/>
      </c>
      <c r="AD9" s="83" t="str">
        <f>IF(ISNUMBER('Vstupy hybridů NIRs'!P10),'Vstupy hybridů NIRs'!P10,"")</f>
        <v/>
      </c>
      <c r="AE9" s="83" t="str">
        <f>IF(ISNUMBER('Vstupy hybridů NIRs'!Q10),'Vstupy hybridů NIRs'!Q10,"")</f>
        <v/>
      </c>
      <c r="AF9" s="83" t="str">
        <f>IF(ISNUMBER('Vstupy hybridů NIRs'!S10),'Vstupy hybridů NIRs'!S10,"")</f>
        <v/>
      </c>
      <c r="AG9" s="83" t="str">
        <f>IF(AND(ISNUMBER(K9),ISNUMBER('Vstupy hybridů NIRs'!H10),ISNUMBER('Konstanty výpočtů'!$E$9),ISNUMBER(J9)),K9*('Konstanty výpočtů'!$E$9/100)*'Vstupy hybridů NIRs'!H10/J9,"")</f>
        <v/>
      </c>
      <c r="AH9" s="83" t="str">
        <f t="shared" si="7"/>
        <v/>
      </c>
      <c r="AI9" s="83" t="str">
        <f>IF(AND(ISNUMBER(AO9),ISNUMBER(AQ9),ISNUMBER(AK9),ISNUMBER('Konstanty výpočtu NEL'!$E$10)),1000-(AO9+AQ9+AK9+'Konstanty výpočtu NEL'!$E$10),"")</f>
        <v/>
      </c>
      <c r="AJ9" s="83" t="str">
        <f t="shared" si="19"/>
        <v/>
      </c>
      <c r="AK9" s="83" t="str">
        <f>IF(AND(ISNUMBER(AL9),ISNUMBER('Konstanty výpočtů'!$E$7)),AL9*'Konstanty výpočtů'!$E$7/100,"")</f>
        <v/>
      </c>
      <c r="AL9" s="83" t="str">
        <f t="shared" si="20"/>
        <v/>
      </c>
      <c r="AM9" s="83" t="str">
        <f t="shared" si="21"/>
        <v/>
      </c>
      <c r="AN9" s="83" t="str">
        <f t="shared" si="22"/>
        <v/>
      </c>
      <c r="AO9" s="83" t="str">
        <f t="shared" si="23"/>
        <v/>
      </c>
      <c r="AP9" s="83" t="str">
        <f t="shared" si="24"/>
        <v/>
      </c>
      <c r="AQ9" s="83" t="str">
        <f t="shared" si="25"/>
        <v/>
      </c>
      <c r="AR9" s="83" t="str">
        <f t="shared" si="26"/>
        <v/>
      </c>
      <c r="AS9" s="83" t="str">
        <f t="shared" si="27"/>
        <v/>
      </c>
      <c r="AT9" s="83" t="str">
        <f>IF(AND(ISNUMBER(AO9),ISNUMBER(AQ9),ISNUMBER('Konstanty výpočtu NEL'!$E$25),ISNUMBER('Konstanty výpočtu NEL'!$E$28),ISNUMBER('Konstanty výpočtu NEL'!$E$31)),AO9*'Konstanty výpočtu NEL'!$E$25+(1000-AQ9)*'Konstanty výpočtu NEL'!$E$28+'Konstanty výpočtu NEL'!$E$31,"")</f>
        <v/>
      </c>
      <c r="AU9" s="83" t="str">
        <f>IF(AND(ISNUMBER(AO9),ISNUMBER('Konstanty výpočtu NEL'!$G$7),ISNUMBER('Konstanty výpočtu NEL'!$L$10),ISNUMBER(AK9),ISNUMBER(AS9),ISNUMBER(AI9),ISNUMBER('Konstanty výpočtu NEL'!$G$16)),'Konstanty výpočtu NEL'!$G$28*(AO9*'Konstanty výpočtu NEL'!$G$7+'Konstanty výpočtu NEL'!$L$10+AK9*AS9/100+AI9*'Konstanty výpočtu NEL'!$G$16),"")</f>
        <v/>
      </c>
      <c r="AV9" s="83" t="str">
        <f>IF(AND(ISNUMBER(AO9),ISNUMBER('Konstanty výpočtu NEL'!$G$7),ISNUMBER('Konstanty výpočtu NEL'!$L$10),ISNUMBER(AK9),ISNUMBER('Konstanty výpočtu NEL'!$G$13),ISNUMBER(AI9),ISNUMBER('Konstanty výpočtu NEL'!$G$16)),'Konstanty výpočtu NEL'!$G$28*(AO9*'Konstanty výpočtu NEL'!$G$7+'Konstanty výpočtu NEL'!$L$10+AK9*'Konstanty výpočtu NEL'!$G$13+AI9*'Konstanty výpočtu NEL'!$G$16),"")</f>
        <v/>
      </c>
      <c r="AW9" s="83" t="str">
        <f t="shared" si="8"/>
        <v/>
      </c>
      <c r="AX9" s="83" t="str">
        <f t="shared" si="28"/>
        <v/>
      </c>
      <c r="AY9" s="83" t="str">
        <f>IF(AND(ISNUMBER(AP9),ISNUMBER('Konstanty výpočtu NEL'!$E$10),ISNUMBER(AJ9),ISNUMBER(AK9),ISNUMBER(AR9)),(15.27*AP9+28.38*'Konstanty výpočtu NEL'!$E$10/10+1.12*AJ9+4.54*AK9/10)*(100-AR9)/100,"")</f>
        <v/>
      </c>
      <c r="AZ9" s="85" t="str">
        <f t="shared" si="9"/>
        <v/>
      </c>
      <c r="BA9" s="85" t="str">
        <f t="shared" si="10"/>
        <v/>
      </c>
    </row>
    <row r="10" spans="1:53" x14ac:dyDescent="0.2">
      <c r="A10" s="211"/>
      <c r="B10" s="80">
        <f>'Vstupy hybridů NIRs'!B11</f>
        <v>2</v>
      </c>
      <c r="C10" s="81">
        <f>'Vstupy hybridů NIRs'!C11</f>
        <v>0</v>
      </c>
      <c r="D10" s="82" t="str">
        <f>IF(ISBLANK('Vstupy hybridů NIRs'!D11),"",'Vstupy hybridů NIRs'!D11)</f>
        <v/>
      </c>
      <c r="E10" s="82" t="str">
        <f>IF(ISBLANK('Vstupy hybridů NIRs'!E11),"",'Vstupy hybridů NIRs'!E11)</f>
        <v/>
      </c>
      <c r="F10" s="82" t="str">
        <f>IF(ISBLANK('Vstupy hybridů NIRs'!F11),"",'Vstupy hybridů NIRs'!F11)</f>
        <v/>
      </c>
      <c r="G10" s="83" t="str">
        <f t="shared" si="11"/>
        <v/>
      </c>
      <c r="H10" s="83" t="str">
        <f>IF(ISBLANK('Vstupy hybridů NIRs'!G11),"",'Vstupy hybridů NIRs'!G11)</f>
        <v/>
      </c>
      <c r="I10" s="83" t="str">
        <f>IF(ISBLANK('Vstupy hybridů NIRs'!N11),"",'Vstupy hybridů NIRs'!N11)</f>
        <v/>
      </c>
      <c r="J10" s="84" t="str">
        <f t="shared" si="0"/>
        <v/>
      </c>
      <c r="K10" s="84" t="str">
        <f t="shared" si="1"/>
        <v/>
      </c>
      <c r="L10" s="84" t="str">
        <f t="shared" si="2"/>
        <v/>
      </c>
      <c r="M10" s="84" t="str">
        <f t="shared" si="3"/>
        <v/>
      </c>
      <c r="N10" s="84" t="str">
        <f t="shared" si="12"/>
        <v/>
      </c>
      <c r="O10" s="84" t="str">
        <f t="shared" si="4"/>
        <v/>
      </c>
      <c r="P10" s="84" t="str">
        <f t="shared" si="5"/>
        <v/>
      </c>
      <c r="Q10" s="84" t="str">
        <f t="shared" si="13"/>
        <v/>
      </c>
      <c r="R10" s="84" t="str">
        <f t="shared" si="6"/>
        <v/>
      </c>
      <c r="S10" s="84" t="str">
        <f t="shared" si="14"/>
        <v/>
      </c>
      <c r="T10" s="84" t="str">
        <f>IF(AND(ISNUMBER('Vstupy hybridů NIRs'!I11),ISNUMBER(K10)),K10*'Vstupy hybridů NIRs'!I11*0.01,"")</f>
        <v/>
      </c>
      <c r="U10" s="84" t="str">
        <f>IF(AND(ISNUMBER('Vstupy hybridů NIRs'!O11),ISNUMBER(L10)),L10*'Vstupy hybridů NIRs'!O11*0.01,"")</f>
        <v/>
      </c>
      <c r="V10" s="84" t="str">
        <f t="shared" si="15"/>
        <v/>
      </c>
      <c r="W10" s="84" t="str">
        <f>IF(AND(ISNUMBER('Vstupy hybridů NIRs'!L11),ISNUMBER(K10)),K10*'Vstupy hybridů NIRs'!L11*0.01,"")</f>
        <v/>
      </c>
      <c r="X10" s="84" t="str">
        <f>IF(AND(ISNUMBER('Vstupy hybridů NIRs'!R11),ISNUMBER(L10)),L10*'Vstupy hybridů NIRs'!R11*0.01,"")</f>
        <v/>
      </c>
      <c r="Y10" s="83" t="str">
        <f t="shared" si="16"/>
        <v/>
      </c>
      <c r="Z10" s="83" t="str">
        <f t="shared" si="17"/>
        <v/>
      </c>
      <c r="AA10" s="83" t="str">
        <f t="shared" si="18"/>
        <v/>
      </c>
      <c r="AB10" s="83" t="str">
        <f>IF(ISNUMBER('Vstupy hybridů NIRs'!J11),'Vstupy hybridů NIRs'!J11,"")</f>
        <v/>
      </c>
      <c r="AC10" s="83" t="str">
        <f>IF(ISNUMBER('Vstupy hybridů NIRs'!K11),'Vstupy hybridů NIRs'!K11,"")</f>
        <v/>
      </c>
      <c r="AD10" s="83" t="str">
        <f>IF(ISNUMBER('Vstupy hybridů NIRs'!P11),'Vstupy hybridů NIRs'!P11,"")</f>
        <v/>
      </c>
      <c r="AE10" s="83" t="str">
        <f>IF(ISNUMBER('Vstupy hybridů NIRs'!Q11),'Vstupy hybridů NIRs'!Q11,"")</f>
        <v/>
      </c>
      <c r="AF10" s="83" t="str">
        <f>IF(ISNUMBER('Vstupy hybridů NIRs'!S11),'Vstupy hybridů NIRs'!S11,"")</f>
        <v/>
      </c>
      <c r="AG10" s="83" t="str">
        <f>IF(AND(ISNUMBER(K10),ISNUMBER('Vstupy hybridů NIRs'!H11),ISNUMBER('Konstanty výpočtů'!$E$9),ISNUMBER(J10)),K10*('Konstanty výpočtů'!$E$9/100)*'Vstupy hybridů NIRs'!H11/J10,"")</f>
        <v/>
      </c>
      <c r="AH10" s="83" t="str">
        <f t="shared" si="7"/>
        <v/>
      </c>
      <c r="AI10" s="83" t="str">
        <f>IF(AND(ISNUMBER(AO10),ISNUMBER(AQ10),ISNUMBER(AK10),ISNUMBER('Konstanty výpočtu NEL'!$E$10)),1000-(AO10+AQ10+AK10+'Konstanty výpočtu NEL'!$E$10),"")</f>
        <v/>
      </c>
      <c r="AJ10" s="83" t="str">
        <f t="shared" si="19"/>
        <v/>
      </c>
      <c r="AK10" s="83" t="str">
        <f>IF(AND(ISNUMBER(AL10),ISNUMBER('Konstanty výpočtů'!$E$7)),AL10*'Konstanty výpočtů'!$E$7/100,"")</f>
        <v/>
      </c>
      <c r="AL10" s="83" t="str">
        <f t="shared" si="20"/>
        <v/>
      </c>
      <c r="AM10" s="83" t="str">
        <f t="shared" si="21"/>
        <v/>
      </c>
      <c r="AN10" s="83" t="str">
        <f t="shared" si="22"/>
        <v/>
      </c>
      <c r="AO10" s="83" t="str">
        <f t="shared" si="23"/>
        <v/>
      </c>
      <c r="AP10" s="83" t="str">
        <f t="shared" si="24"/>
        <v/>
      </c>
      <c r="AQ10" s="83" t="str">
        <f t="shared" si="25"/>
        <v/>
      </c>
      <c r="AR10" s="83" t="str">
        <f t="shared" si="26"/>
        <v/>
      </c>
      <c r="AS10" s="83" t="str">
        <f t="shared" si="27"/>
        <v/>
      </c>
      <c r="AT10" s="83" t="str">
        <f>IF(AND(ISNUMBER(AO10),ISNUMBER(AQ10),ISNUMBER('Konstanty výpočtu NEL'!$E$25),ISNUMBER('Konstanty výpočtu NEL'!$E$28),ISNUMBER('Konstanty výpočtu NEL'!$E$31)),AO10*'Konstanty výpočtu NEL'!$E$25+(1000-AQ10)*'Konstanty výpočtu NEL'!$E$28+'Konstanty výpočtu NEL'!$E$31,"")</f>
        <v/>
      </c>
      <c r="AU10" s="83" t="str">
        <f>IF(AND(ISNUMBER(AO10),ISNUMBER('Konstanty výpočtu NEL'!$G$7),ISNUMBER('Konstanty výpočtu NEL'!$L$10),ISNUMBER(AK10),ISNUMBER(AS10),ISNUMBER(AI10),ISNUMBER('Konstanty výpočtu NEL'!$G$16)),'Konstanty výpočtu NEL'!$G$28*(AO10*'Konstanty výpočtu NEL'!$G$7+'Konstanty výpočtu NEL'!$L$10+AK10*AS10/100+AI10*'Konstanty výpočtu NEL'!$G$16),"")</f>
        <v/>
      </c>
      <c r="AV10" s="83" t="str">
        <f>IF(AND(ISNUMBER(AO10),ISNUMBER('Konstanty výpočtu NEL'!$G$7),ISNUMBER('Konstanty výpočtu NEL'!$L$10),ISNUMBER(AK10),ISNUMBER('Konstanty výpočtu NEL'!$G$13),ISNUMBER(AI10),ISNUMBER('Konstanty výpočtu NEL'!$G$16)),'Konstanty výpočtu NEL'!$G$28*(AO10*'Konstanty výpočtu NEL'!$G$7+'Konstanty výpočtu NEL'!$L$10+AK10*'Konstanty výpočtu NEL'!$G$13+AI10*'Konstanty výpočtu NEL'!$G$16),"")</f>
        <v/>
      </c>
      <c r="AW10" s="83" t="str">
        <f t="shared" si="8"/>
        <v/>
      </c>
      <c r="AX10" s="83" t="str">
        <f t="shared" si="28"/>
        <v/>
      </c>
      <c r="AY10" s="83" t="str">
        <f>IF(AND(ISNUMBER(AP10),ISNUMBER('Konstanty výpočtu NEL'!$E$10),ISNUMBER(AJ10),ISNUMBER(AK10),ISNUMBER(AR10)),(15.27*AP10+28.38*'Konstanty výpočtu NEL'!$E$10/10+1.12*AJ10+4.54*AK10/10)*(100-AR10)/100,"")</f>
        <v/>
      </c>
      <c r="AZ10" s="85" t="str">
        <f t="shared" si="9"/>
        <v/>
      </c>
      <c r="BA10" s="85" t="str">
        <f t="shared" si="10"/>
        <v/>
      </c>
    </row>
    <row r="11" spans="1:53" x14ac:dyDescent="0.2">
      <c r="A11" s="211"/>
      <c r="B11" s="80">
        <f>'Vstupy hybridů NIRs'!B12</f>
        <v>3</v>
      </c>
      <c r="C11" s="81">
        <f>'Vstupy hybridů NIRs'!C12</f>
        <v>0</v>
      </c>
      <c r="D11" s="82" t="str">
        <f>IF(ISBLANK('Vstupy hybridů NIRs'!D12),"",'Vstupy hybridů NIRs'!D12)</f>
        <v/>
      </c>
      <c r="E11" s="82" t="str">
        <f>IF(ISBLANK('Vstupy hybridů NIRs'!E12),"",'Vstupy hybridů NIRs'!E12)</f>
        <v/>
      </c>
      <c r="F11" s="82" t="str">
        <f>IF(ISBLANK('Vstupy hybridů NIRs'!F12),"",'Vstupy hybridů NIRs'!F12)</f>
        <v/>
      </c>
      <c r="G11" s="83" t="str">
        <f t="shared" si="11"/>
        <v/>
      </c>
      <c r="H11" s="83" t="str">
        <f>IF(ISBLANK('Vstupy hybridů NIRs'!G12),"",'Vstupy hybridů NIRs'!G12)</f>
        <v/>
      </c>
      <c r="I11" s="83" t="str">
        <f>IF(ISBLANK('Vstupy hybridů NIRs'!N12),"",'Vstupy hybridů NIRs'!N12)</f>
        <v/>
      </c>
      <c r="J11" s="84" t="str">
        <f t="shared" si="0"/>
        <v/>
      </c>
      <c r="K11" s="84" t="str">
        <f t="shared" si="1"/>
        <v/>
      </c>
      <c r="L11" s="84" t="str">
        <f t="shared" si="2"/>
        <v/>
      </c>
      <c r="M11" s="84" t="str">
        <f t="shared" si="3"/>
        <v/>
      </c>
      <c r="N11" s="84" t="str">
        <f t="shared" si="12"/>
        <v/>
      </c>
      <c r="O11" s="84" t="str">
        <f t="shared" si="4"/>
        <v/>
      </c>
      <c r="P11" s="84" t="str">
        <f t="shared" si="5"/>
        <v/>
      </c>
      <c r="Q11" s="84" t="str">
        <f t="shared" si="13"/>
        <v/>
      </c>
      <c r="R11" s="84" t="str">
        <f t="shared" si="6"/>
        <v/>
      </c>
      <c r="S11" s="84" t="str">
        <f t="shared" si="14"/>
        <v/>
      </c>
      <c r="T11" s="84" t="str">
        <f>IF(AND(ISNUMBER('Vstupy hybridů NIRs'!I12),ISNUMBER(K11)),K11*'Vstupy hybridů NIRs'!I12*0.01,"")</f>
        <v/>
      </c>
      <c r="U11" s="84" t="str">
        <f>IF(AND(ISNUMBER('Vstupy hybridů NIRs'!O12),ISNUMBER(L11)),L11*'Vstupy hybridů NIRs'!O12*0.01,"")</f>
        <v/>
      </c>
      <c r="V11" s="84" t="str">
        <f t="shared" si="15"/>
        <v/>
      </c>
      <c r="W11" s="84" t="str">
        <f>IF(AND(ISNUMBER('Vstupy hybridů NIRs'!L12),ISNUMBER(K11)),K11*'Vstupy hybridů NIRs'!L12*0.01,"")</f>
        <v/>
      </c>
      <c r="X11" s="84" t="str">
        <f>IF(AND(ISNUMBER('Vstupy hybridů NIRs'!R12),ISNUMBER(L11)),L11*'Vstupy hybridů NIRs'!R12*0.01,"")</f>
        <v/>
      </c>
      <c r="Y11" s="83" t="str">
        <f t="shared" si="16"/>
        <v/>
      </c>
      <c r="Z11" s="83" t="str">
        <f t="shared" si="17"/>
        <v/>
      </c>
      <c r="AA11" s="83" t="str">
        <f t="shared" si="18"/>
        <v/>
      </c>
      <c r="AB11" s="83" t="str">
        <f>IF(ISNUMBER('Vstupy hybridů NIRs'!J12),'Vstupy hybridů NIRs'!J12,"")</f>
        <v/>
      </c>
      <c r="AC11" s="83" t="str">
        <f>IF(ISNUMBER('Vstupy hybridů NIRs'!K12),'Vstupy hybridů NIRs'!K12,"")</f>
        <v/>
      </c>
      <c r="AD11" s="83" t="str">
        <f>IF(ISNUMBER('Vstupy hybridů NIRs'!P12),'Vstupy hybridů NIRs'!P12,"")</f>
        <v/>
      </c>
      <c r="AE11" s="83" t="str">
        <f>IF(ISNUMBER('Vstupy hybridů NIRs'!Q12),'Vstupy hybridů NIRs'!Q12,"")</f>
        <v/>
      </c>
      <c r="AF11" s="83" t="str">
        <f>IF(ISNUMBER('Vstupy hybridů NIRs'!S12),'Vstupy hybridů NIRs'!S12,"")</f>
        <v/>
      </c>
      <c r="AG11" s="83" t="str">
        <f>IF(AND(ISNUMBER(K11),ISNUMBER('Vstupy hybridů NIRs'!H12),ISNUMBER('Konstanty výpočtů'!$E$9),ISNUMBER(J11)),K11*('Konstanty výpočtů'!$E$9/100)*'Vstupy hybridů NIRs'!H12/J11,"")</f>
        <v/>
      </c>
      <c r="AH11" s="83" t="str">
        <f t="shared" si="7"/>
        <v/>
      </c>
      <c r="AI11" s="83" t="str">
        <f>IF(AND(ISNUMBER(AO11),ISNUMBER(AQ11),ISNUMBER(AK11),ISNUMBER('Konstanty výpočtu NEL'!$E$10)),1000-(AO11+AQ11+AK11+'Konstanty výpočtu NEL'!$E$10),"")</f>
        <v/>
      </c>
      <c r="AJ11" s="83" t="str">
        <f t="shared" si="19"/>
        <v/>
      </c>
      <c r="AK11" s="83" t="str">
        <f>IF(AND(ISNUMBER(AL11),ISNUMBER('Konstanty výpočtů'!$E$7)),AL11*'Konstanty výpočtů'!$E$7/100,"")</f>
        <v/>
      </c>
      <c r="AL11" s="83" t="str">
        <f t="shared" si="20"/>
        <v/>
      </c>
      <c r="AM11" s="83" t="str">
        <f t="shared" si="21"/>
        <v/>
      </c>
      <c r="AN11" s="83" t="str">
        <f t="shared" si="22"/>
        <v/>
      </c>
      <c r="AO11" s="83" t="str">
        <f t="shared" si="23"/>
        <v/>
      </c>
      <c r="AP11" s="83" t="str">
        <f t="shared" si="24"/>
        <v/>
      </c>
      <c r="AQ11" s="83" t="str">
        <f t="shared" si="25"/>
        <v/>
      </c>
      <c r="AR11" s="83" t="str">
        <f t="shared" si="26"/>
        <v/>
      </c>
      <c r="AS11" s="83" t="str">
        <f t="shared" si="27"/>
        <v/>
      </c>
      <c r="AT11" s="83" t="str">
        <f>IF(AND(ISNUMBER(AO11),ISNUMBER(AQ11),ISNUMBER('Konstanty výpočtu NEL'!$E$25),ISNUMBER('Konstanty výpočtu NEL'!$E$28),ISNUMBER('Konstanty výpočtu NEL'!$E$31)),AO11*'Konstanty výpočtu NEL'!$E$25+(1000-AQ11)*'Konstanty výpočtu NEL'!$E$28+'Konstanty výpočtu NEL'!$E$31,"")</f>
        <v/>
      </c>
      <c r="AU11" s="83" t="str">
        <f>IF(AND(ISNUMBER(AO11),ISNUMBER('Konstanty výpočtu NEL'!$G$7),ISNUMBER('Konstanty výpočtu NEL'!$L$10),ISNUMBER(AK11),ISNUMBER(AS11),ISNUMBER(AI11),ISNUMBER('Konstanty výpočtu NEL'!$G$16)),'Konstanty výpočtu NEL'!$G$28*(AO11*'Konstanty výpočtu NEL'!$G$7+'Konstanty výpočtu NEL'!$L$10+AK11*AS11/100+AI11*'Konstanty výpočtu NEL'!$G$16),"")</f>
        <v/>
      </c>
      <c r="AV11" s="83" t="str">
        <f>IF(AND(ISNUMBER(AO11),ISNUMBER('Konstanty výpočtu NEL'!$G$7),ISNUMBER('Konstanty výpočtu NEL'!$L$10),ISNUMBER(AK11),ISNUMBER('Konstanty výpočtu NEL'!$G$13),ISNUMBER(AI11),ISNUMBER('Konstanty výpočtu NEL'!$G$16)),'Konstanty výpočtu NEL'!$G$28*(AO11*'Konstanty výpočtu NEL'!$G$7+'Konstanty výpočtu NEL'!$L$10+AK11*'Konstanty výpočtu NEL'!$G$13+AI11*'Konstanty výpočtu NEL'!$G$16),"")</f>
        <v/>
      </c>
      <c r="AW11" s="83" t="str">
        <f t="shared" si="8"/>
        <v/>
      </c>
      <c r="AX11" s="83" t="str">
        <f t="shared" si="28"/>
        <v/>
      </c>
      <c r="AY11" s="83" t="str">
        <f>IF(AND(ISNUMBER(AP11),ISNUMBER('Konstanty výpočtu NEL'!$E$10),ISNUMBER(AJ11),ISNUMBER(AK11),ISNUMBER(AR11)),(15.27*AP11+28.38*'Konstanty výpočtu NEL'!$E$10/10+1.12*AJ11+4.54*AK11/10)*(100-AR11)/100,"")</f>
        <v/>
      </c>
      <c r="AZ11" s="85" t="str">
        <f t="shared" si="9"/>
        <v/>
      </c>
      <c r="BA11" s="85" t="str">
        <f t="shared" si="10"/>
        <v/>
      </c>
    </row>
    <row r="12" spans="1:53" ht="12.75" customHeight="1" x14ac:dyDescent="0.2">
      <c r="A12" s="211" t="str">
        <f>'Vstupy hybridů NIRs'!A13</f>
        <v>H3</v>
      </c>
      <c r="B12" s="80">
        <f>'Vstupy hybridů NIRs'!B13</f>
        <v>1</v>
      </c>
      <c r="C12" s="81">
        <f>'Vstupy hybridů NIRs'!C13</f>
        <v>0</v>
      </c>
      <c r="D12" s="82" t="str">
        <f>IF(ISBLANK('Vstupy hybridů NIRs'!D13),"",'Vstupy hybridů NIRs'!D13)</f>
        <v/>
      </c>
      <c r="E12" s="82" t="str">
        <f>IF(ISBLANK('Vstupy hybridů NIRs'!E13),"",'Vstupy hybridů NIRs'!E13)</f>
        <v/>
      </c>
      <c r="F12" s="82" t="str">
        <f>IF(ISBLANK('Vstupy hybridů NIRs'!F13),"",'Vstupy hybridů NIRs'!F13)</f>
        <v/>
      </c>
      <c r="G12" s="83" t="str">
        <f t="shared" si="11"/>
        <v/>
      </c>
      <c r="H12" s="83" t="str">
        <f>IF(ISBLANK('Vstupy hybridů NIRs'!G13),"",'Vstupy hybridů NIRs'!G13)</f>
        <v/>
      </c>
      <c r="I12" s="83" t="str">
        <f>IF(ISBLANK('Vstupy hybridů NIRs'!N13),"",'Vstupy hybridů NIRs'!N13)</f>
        <v/>
      </c>
      <c r="J12" s="84" t="str">
        <f>IF(AND(ISNUMBER(D12),ISNUMBER(G12)),D12*G12*10,"")</f>
        <v/>
      </c>
      <c r="K12" s="84" t="str">
        <f>IF(AND(ISNUMBER(E12),ISNUMBER(H12)),E12*H12*10,"")</f>
        <v/>
      </c>
      <c r="L12" s="84" t="str">
        <f>IF(AND(ISNUMBER(F12),ISNUMBER(I12)),F12*I12*10,"")</f>
        <v/>
      </c>
      <c r="M12" s="84" t="str">
        <f>IF(AND(ISNUMBER(N12),ISNUMBER(O12)),N12+O12,"")</f>
        <v/>
      </c>
      <c r="N12" s="84" t="str">
        <f t="shared" si="12"/>
        <v/>
      </c>
      <c r="O12" s="84" t="str">
        <f t="shared" si="4"/>
        <v/>
      </c>
      <c r="P12" s="84" t="str">
        <f>IF(AND(ISNUMBER(Q12),ISNUMBER(R12)),Q12+R12,"")</f>
        <v/>
      </c>
      <c r="Q12" s="84" t="str">
        <f t="shared" si="13"/>
        <v/>
      </c>
      <c r="R12" s="84" t="str">
        <f t="shared" si="6"/>
        <v/>
      </c>
      <c r="S12" s="84" t="str">
        <f t="shared" si="14"/>
        <v/>
      </c>
      <c r="T12" s="84" t="str">
        <f>IF(AND(ISNUMBER('Vstupy hybridů NIRs'!I13),ISNUMBER(K12)),K12*'Vstupy hybridů NIRs'!I13*0.01,"")</f>
        <v/>
      </c>
      <c r="U12" s="84" t="str">
        <f>IF(AND(ISNUMBER('Vstupy hybridů NIRs'!O13),ISNUMBER(L12)),L12*'Vstupy hybridů NIRs'!O13*0.01,"")</f>
        <v/>
      </c>
      <c r="V12" s="84" t="str">
        <f t="shared" si="15"/>
        <v/>
      </c>
      <c r="W12" s="84" t="str">
        <f>IF(AND(ISNUMBER('Vstupy hybridů NIRs'!L13),ISNUMBER(K12)),K12*'Vstupy hybridů NIRs'!L13*0.01,"")</f>
        <v/>
      </c>
      <c r="X12" s="84" t="str">
        <f>IF(AND(ISNUMBER('Vstupy hybridů NIRs'!R13),ISNUMBER(L12)),L12*'Vstupy hybridů NIRs'!R13*0.01,"")</f>
        <v/>
      </c>
      <c r="Y12" s="83" t="str">
        <f t="shared" si="16"/>
        <v/>
      </c>
      <c r="Z12" s="83" t="str">
        <f t="shared" si="17"/>
        <v/>
      </c>
      <c r="AA12" s="83" t="str">
        <f t="shared" si="18"/>
        <v/>
      </c>
      <c r="AB12" s="83" t="str">
        <f>IF(ISNUMBER('Vstupy hybridů NIRs'!J13),'Vstupy hybridů NIRs'!J13,"")</f>
        <v/>
      </c>
      <c r="AC12" s="83" t="str">
        <f>IF(ISNUMBER('Vstupy hybridů NIRs'!K13),'Vstupy hybridů NIRs'!K13,"")</f>
        <v/>
      </c>
      <c r="AD12" s="83" t="str">
        <f>IF(ISNUMBER('Vstupy hybridů NIRs'!P13),'Vstupy hybridů NIRs'!P13,"")</f>
        <v/>
      </c>
      <c r="AE12" s="83" t="str">
        <f>IF(ISNUMBER('Vstupy hybridů NIRs'!Q13),'Vstupy hybridů NIRs'!Q13,"")</f>
        <v/>
      </c>
      <c r="AF12" s="83" t="str">
        <f>IF(ISNUMBER('Vstupy hybridů NIRs'!S13),'Vstupy hybridů NIRs'!S13,"")</f>
        <v/>
      </c>
      <c r="AG12" s="83" t="str">
        <f>IF(AND(ISNUMBER(K12),ISNUMBER('Vstupy hybridů NIRs'!H13),ISNUMBER('Konstanty výpočtů'!$E$9),ISNUMBER(J12)),K12*('Konstanty výpočtů'!$E$9/100)*'Vstupy hybridů NIRs'!H13/J12,"")</f>
        <v/>
      </c>
      <c r="AH12" s="83" t="str">
        <f>IF(AND(ISNUMBER(K12),ISNUMBER(J12)),K12/J12*100,"")</f>
        <v/>
      </c>
      <c r="AI12" s="83" t="str">
        <f>IF(AND(ISNUMBER(AO12),ISNUMBER(AQ12),ISNUMBER(AK12),ISNUMBER('Konstanty výpočtu NEL'!$E$10)),1000-(AO12+AQ12+AK12+'Konstanty výpočtu NEL'!$E$10),"")</f>
        <v/>
      </c>
      <c r="AJ12" s="83" t="str">
        <f t="shared" si="19"/>
        <v/>
      </c>
      <c r="AK12" s="83" t="str">
        <f>IF(AND(ISNUMBER(AL12),ISNUMBER('Konstanty výpočtů'!$E$7)),AL12*'Konstanty výpočtů'!$E$7/100,"")</f>
        <v/>
      </c>
      <c r="AL12" s="83" t="str">
        <f t="shared" si="20"/>
        <v/>
      </c>
      <c r="AM12" s="83" t="str">
        <f t="shared" si="21"/>
        <v/>
      </c>
      <c r="AN12" s="83" t="str">
        <f t="shared" si="22"/>
        <v/>
      </c>
      <c r="AO12" s="83" t="str">
        <f t="shared" si="23"/>
        <v/>
      </c>
      <c r="AP12" s="83" t="str">
        <f t="shared" si="24"/>
        <v/>
      </c>
      <c r="AQ12" s="83" t="str">
        <f t="shared" si="25"/>
        <v/>
      </c>
      <c r="AR12" s="83" t="str">
        <f t="shared" si="26"/>
        <v/>
      </c>
      <c r="AS12" s="83" t="str">
        <f t="shared" si="27"/>
        <v/>
      </c>
      <c r="AT12" s="83" t="str">
        <f>IF(AND(ISNUMBER(AO12),ISNUMBER(AQ12),ISNUMBER('Konstanty výpočtu NEL'!$E$25),ISNUMBER('Konstanty výpočtu NEL'!$E$28),ISNUMBER('Konstanty výpočtu NEL'!$E$31)),AO12*'Konstanty výpočtu NEL'!$E$25+(1000-AQ12)*'Konstanty výpočtu NEL'!$E$28+'Konstanty výpočtu NEL'!$E$31,"")</f>
        <v/>
      </c>
      <c r="AU12" s="83" t="str">
        <f>IF(AND(ISNUMBER(AO12),ISNUMBER('Konstanty výpočtu NEL'!$G$7),ISNUMBER('Konstanty výpočtu NEL'!$L$10),ISNUMBER(AK12),ISNUMBER(AS12),ISNUMBER(AI12),ISNUMBER('Konstanty výpočtu NEL'!$G$16)),'Konstanty výpočtu NEL'!$G$28*(AO12*'Konstanty výpočtu NEL'!$G$7+'Konstanty výpočtu NEL'!$L$10+AK12*AS12/100+AI12*'Konstanty výpočtu NEL'!$G$16),"")</f>
        <v/>
      </c>
      <c r="AV12" s="83" t="str">
        <f>IF(AND(ISNUMBER(AO12),ISNUMBER('Konstanty výpočtu NEL'!$G$7),ISNUMBER('Konstanty výpočtu NEL'!$L$10),ISNUMBER(AK12),ISNUMBER('Konstanty výpočtu NEL'!$G$13),ISNUMBER(AI12),ISNUMBER('Konstanty výpočtu NEL'!$G$16)),'Konstanty výpočtu NEL'!$G$28*(AO12*'Konstanty výpočtu NEL'!$G$7+'Konstanty výpočtu NEL'!$L$10+AK12*'Konstanty výpočtu NEL'!$G$13+AI12*'Konstanty výpočtu NEL'!$G$16),"")</f>
        <v/>
      </c>
      <c r="AW12" s="83" t="str">
        <f>IF(AND(ISNUMBER(AT12),ISNUMBER(AU12)),AU12*(0.463+0.24*AU12/AT12),"")</f>
        <v/>
      </c>
      <c r="AX12" s="83" t="str">
        <f t="shared" si="28"/>
        <v/>
      </c>
      <c r="AY12" s="83" t="str">
        <f>IF(AND(ISNUMBER(AP12),ISNUMBER('Konstanty výpočtu NEL'!$E$10),ISNUMBER(AJ12),ISNUMBER(AK12),ISNUMBER(AR12)),(15.27*AP12+28.38*'Konstanty výpočtu NEL'!$E$10/10+1.12*AJ12+4.54*AK12/10)*(100-AR12)/100,"")</f>
        <v/>
      </c>
      <c r="AZ12" s="85" t="str">
        <f t="shared" si="9"/>
        <v/>
      </c>
      <c r="BA12" s="85" t="str">
        <f>IF(ISNUMBER(AW12),AW12*1000/3.17,"")</f>
        <v/>
      </c>
    </row>
    <row r="13" spans="1:53" x14ac:dyDescent="0.2">
      <c r="A13" s="211"/>
      <c r="B13" s="80">
        <f>'Vstupy hybridů NIRs'!B14</f>
        <v>2</v>
      </c>
      <c r="C13" s="81">
        <f>'Vstupy hybridů NIRs'!C14</f>
        <v>0</v>
      </c>
      <c r="D13" s="82" t="str">
        <f>IF(ISBLANK('Vstupy hybridů NIRs'!D14),"",'Vstupy hybridů NIRs'!D14)</f>
        <v/>
      </c>
      <c r="E13" s="82" t="str">
        <f>IF(ISBLANK('Vstupy hybridů NIRs'!E14),"",'Vstupy hybridů NIRs'!E14)</f>
        <v/>
      </c>
      <c r="F13" s="82" t="str">
        <f>IF(ISBLANK('Vstupy hybridů NIRs'!F14),"",'Vstupy hybridů NIRs'!F14)</f>
        <v/>
      </c>
      <c r="G13" s="83" t="str">
        <f t="shared" si="11"/>
        <v/>
      </c>
      <c r="H13" s="83" t="str">
        <f>IF(ISBLANK('Vstupy hybridů NIRs'!G14),"",'Vstupy hybridů NIRs'!G14)</f>
        <v/>
      </c>
      <c r="I13" s="83" t="str">
        <f>IF(ISBLANK('Vstupy hybridů NIRs'!N14),"",'Vstupy hybridů NIRs'!N14)</f>
        <v/>
      </c>
      <c r="J13" s="84" t="str">
        <f t="shared" ref="J13:J65" si="29">IF(AND(ISNUMBER(D13),ISNUMBER(G13)),D13*G13*10,"")</f>
        <v/>
      </c>
      <c r="K13" s="84" t="str">
        <f t="shared" ref="K13:K65" si="30">IF(AND(ISNUMBER(E13),ISNUMBER(H13)),E13*H13*10,"")</f>
        <v/>
      </c>
      <c r="L13" s="84" t="str">
        <f t="shared" ref="L13:L65" si="31">IF(AND(ISNUMBER(F13),ISNUMBER(I13)),F13*I13*10,"")</f>
        <v/>
      </c>
      <c r="M13" s="84" t="str">
        <f t="shared" ref="M13:M65" si="32">IF(AND(ISNUMBER(N13),ISNUMBER(O13)),N13+O13,"")</f>
        <v/>
      </c>
      <c r="N13" s="84" t="str">
        <f t="shared" si="12"/>
        <v/>
      </c>
      <c r="O13" s="84" t="str">
        <f t="shared" si="4"/>
        <v/>
      </c>
      <c r="P13" s="84" t="str">
        <f t="shared" ref="P13:P65" si="33">IF(AND(ISNUMBER(Q13),ISNUMBER(R13)),Q13+R13,"")</f>
        <v/>
      </c>
      <c r="Q13" s="84" t="str">
        <f t="shared" si="13"/>
        <v/>
      </c>
      <c r="R13" s="84" t="str">
        <f t="shared" si="6"/>
        <v/>
      </c>
      <c r="S13" s="84" t="str">
        <f t="shared" si="14"/>
        <v/>
      </c>
      <c r="T13" s="84" t="str">
        <f>IF(AND(ISNUMBER('Vstupy hybridů NIRs'!I14),ISNUMBER(K13)),K13*'Vstupy hybridů NIRs'!I14*0.01,"")</f>
        <v/>
      </c>
      <c r="U13" s="84" t="str">
        <f>IF(AND(ISNUMBER('Vstupy hybridů NIRs'!O14),ISNUMBER(L13)),L13*'Vstupy hybridů NIRs'!O14*0.01,"")</f>
        <v/>
      </c>
      <c r="V13" s="84" t="str">
        <f t="shared" si="15"/>
        <v/>
      </c>
      <c r="W13" s="84" t="str">
        <f>IF(AND(ISNUMBER('Vstupy hybridů NIRs'!L14),ISNUMBER(K13)),K13*'Vstupy hybridů NIRs'!L14*0.01,"")</f>
        <v/>
      </c>
      <c r="X13" s="84" t="str">
        <f>IF(AND(ISNUMBER('Vstupy hybridů NIRs'!R14),ISNUMBER(L13)),L13*'Vstupy hybridů NIRs'!R14*0.01,"")</f>
        <v/>
      </c>
      <c r="Y13" s="83" t="str">
        <f t="shared" si="16"/>
        <v/>
      </c>
      <c r="Z13" s="83" t="str">
        <f t="shared" si="17"/>
        <v/>
      </c>
      <c r="AA13" s="83" t="str">
        <f t="shared" si="18"/>
        <v/>
      </c>
      <c r="AB13" s="83" t="str">
        <f>IF(ISNUMBER('Vstupy hybridů NIRs'!J14),'Vstupy hybridů NIRs'!J14,"")</f>
        <v/>
      </c>
      <c r="AC13" s="83" t="str">
        <f>IF(ISNUMBER('Vstupy hybridů NIRs'!K14),'Vstupy hybridů NIRs'!K14,"")</f>
        <v/>
      </c>
      <c r="AD13" s="83" t="str">
        <f>IF(ISNUMBER('Vstupy hybridů NIRs'!P14),'Vstupy hybridů NIRs'!P14,"")</f>
        <v/>
      </c>
      <c r="AE13" s="83" t="str">
        <f>IF(ISNUMBER('Vstupy hybridů NIRs'!Q14),'Vstupy hybridů NIRs'!Q14,"")</f>
        <v/>
      </c>
      <c r="AF13" s="83" t="str">
        <f>IF(ISNUMBER('Vstupy hybridů NIRs'!S14),'Vstupy hybridů NIRs'!S14,"")</f>
        <v/>
      </c>
      <c r="AG13" s="83" t="str">
        <f>IF(AND(ISNUMBER(K13),ISNUMBER('Vstupy hybridů NIRs'!H14),ISNUMBER('Konstanty výpočtů'!$E$9),ISNUMBER(J13)),K13*('Konstanty výpočtů'!$E$9/100)*'Vstupy hybridů NIRs'!H14/J13,"")</f>
        <v/>
      </c>
      <c r="AH13" s="83" t="str">
        <f t="shared" ref="AH13:AH65" si="34">IF(AND(ISNUMBER(K13),ISNUMBER(J13)),K13/J13*100,"")</f>
        <v/>
      </c>
      <c r="AI13" s="83" t="str">
        <f>IF(AND(ISNUMBER(AO13),ISNUMBER(AQ13),ISNUMBER(AK13),ISNUMBER('Konstanty výpočtu NEL'!$E$10)),1000-(AO13+AQ13+AK13+'Konstanty výpočtu NEL'!$E$10),"")</f>
        <v/>
      </c>
      <c r="AJ13" s="83" t="str">
        <f t="shared" si="19"/>
        <v/>
      </c>
      <c r="AK13" s="83" t="str">
        <f>IF(AND(ISNUMBER(AL13),ISNUMBER('Konstanty výpočtů'!$E$7)),AL13*'Konstanty výpočtů'!$E$7/100,"")</f>
        <v/>
      </c>
      <c r="AL13" s="83" t="str">
        <f t="shared" si="20"/>
        <v/>
      </c>
      <c r="AM13" s="83" t="str">
        <f t="shared" si="21"/>
        <v/>
      </c>
      <c r="AN13" s="83" t="str">
        <f t="shared" si="22"/>
        <v/>
      </c>
      <c r="AO13" s="83" t="str">
        <f t="shared" si="23"/>
        <v/>
      </c>
      <c r="AP13" s="83" t="str">
        <f t="shared" si="24"/>
        <v/>
      </c>
      <c r="AQ13" s="83" t="str">
        <f t="shared" si="25"/>
        <v/>
      </c>
      <c r="AR13" s="83" t="str">
        <f t="shared" si="26"/>
        <v/>
      </c>
      <c r="AS13" s="83" t="str">
        <f t="shared" si="27"/>
        <v/>
      </c>
      <c r="AT13" s="83" t="str">
        <f>IF(AND(ISNUMBER(AO13),ISNUMBER(AQ13),ISNUMBER('Konstanty výpočtu NEL'!$E$25),ISNUMBER('Konstanty výpočtu NEL'!$E$28),ISNUMBER('Konstanty výpočtu NEL'!$E$31)),AO13*'Konstanty výpočtu NEL'!$E$25+(1000-AQ13)*'Konstanty výpočtu NEL'!$E$28+'Konstanty výpočtu NEL'!$E$31,"")</f>
        <v/>
      </c>
      <c r="AU13" s="83" t="str">
        <f>IF(AND(ISNUMBER(AO13),ISNUMBER('Konstanty výpočtu NEL'!$G$7),ISNUMBER('Konstanty výpočtu NEL'!$L$10),ISNUMBER(AK13),ISNUMBER(AS13),ISNUMBER(AI13),ISNUMBER('Konstanty výpočtu NEL'!$G$16)),'Konstanty výpočtu NEL'!$G$28*(AO13*'Konstanty výpočtu NEL'!$G$7+'Konstanty výpočtu NEL'!$L$10+AK13*AS13/100+AI13*'Konstanty výpočtu NEL'!$G$16),"")</f>
        <v/>
      </c>
      <c r="AV13" s="83" t="str">
        <f>IF(AND(ISNUMBER(AO13),ISNUMBER('Konstanty výpočtu NEL'!$G$7),ISNUMBER('Konstanty výpočtu NEL'!$L$10),ISNUMBER(AK13),ISNUMBER('Konstanty výpočtu NEL'!$G$13),ISNUMBER(AI13),ISNUMBER('Konstanty výpočtu NEL'!$G$16)),'Konstanty výpočtu NEL'!$G$28*(AO13*'Konstanty výpočtu NEL'!$G$7+'Konstanty výpočtu NEL'!$L$10+AK13*'Konstanty výpočtu NEL'!$G$13+AI13*'Konstanty výpočtu NEL'!$G$16),"")</f>
        <v/>
      </c>
      <c r="AW13" s="83" t="str">
        <f t="shared" ref="AW13:AW65" si="35">IF(AND(ISNUMBER(AT13),ISNUMBER(AU13)),AU13*(0.463+0.24*AU13/AT13),"")</f>
        <v/>
      </c>
      <c r="AX13" s="83" t="str">
        <f t="shared" si="28"/>
        <v/>
      </c>
      <c r="AY13" s="83" t="str">
        <f>IF(AND(ISNUMBER(AP13),ISNUMBER('Konstanty výpočtu NEL'!$E$10),ISNUMBER(AJ13),ISNUMBER(AK13),ISNUMBER(AR13)),(15.27*AP13+28.38*'Konstanty výpočtu NEL'!$E$10/10+1.12*AJ13+4.54*AK13/10)*(100-AR13)/100,"")</f>
        <v/>
      </c>
      <c r="AZ13" s="85" t="str">
        <f t="shared" si="9"/>
        <v/>
      </c>
      <c r="BA13" s="85" t="str">
        <f t="shared" ref="BA13:BA65" si="36">IF(ISNUMBER(AW13),AW13*1000/3.17,"")</f>
        <v/>
      </c>
    </row>
    <row r="14" spans="1:53" x14ac:dyDescent="0.2">
      <c r="A14" s="211"/>
      <c r="B14" s="80">
        <f>'Vstupy hybridů NIRs'!B15</f>
        <v>3</v>
      </c>
      <c r="C14" s="81">
        <f>'Vstupy hybridů NIRs'!C15</f>
        <v>0</v>
      </c>
      <c r="D14" s="82" t="str">
        <f>IF(ISBLANK('Vstupy hybridů NIRs'!D15),"",'Vstupy hybridů NIRs'!D15)</f>
        <v/>
      </c>
      <c r="E14" s="82" t="str">
        <f>IF(ISBLANK('Vstupy hybridů NIRs'!E15),"",'Vstupy hybridů NIRs'!E15)</f>
        <v/>
      </c>
      <c r="F14" s="82" t="str">
        <f>IF(ISBLANK('Vstupy hybridů NIRs'!F15),"",'Vstupy hybridů NIRs'!F15)</f>
        <v/>
      </c>
      <c r="G14" s="83" t="str">
        <f t="shared" si="11"/>
        <v/>
      </c>
      <c r="H14" s="83" t="str">
        <f>IF(ISBLANK('Vstupy hybridů NIRs'!G15),"",'Vstupy hybridů NIRs'!G15)</f>
        <v/>
      </c>
      <c r="I14" s="83" t="str">
        <f>IF(ISBLANK('Vstupy hybridů NIRs'!N15),"",'Vstupy hybridů NIRs'!N15)</f>
        <v/>
      </c>
      <c r="J14" s="84" t="str">
        <f t="shared" si="29"/>
        <v/>
      </c>
      <c r="K14" s="84" t="str">
        <f t="shared" si="30"/>
        <v/>
      </c>
      <c r="L14" s="84" t="str">
        <f t="shared" si="31"/>
        <v/>
      </c>
      <c r="M14" s="84" t="str">
        <f t="shared" si="32"/>
        <v/>
      </c>
      <c r="N14" s="84" t="str">
        <f t="shared" si="12"/>
        <v/>
      </c>
      <c r="O14" s="84" t="str">
        <f t="shared" si="4"/>
        <v/>
      </c>
      <c r="P14" s="84" t="str">
        <f t="shared" si="33"/>
        <v/>
      </c>
      <c r="Q14" s="84" t="str">
        <f t="shared" si="13"/>
        <v/>
      </c>
      <c r="R14" s="84" t="str">
        <f t="shared" si="6"/>
        <v/>
      </c>
      <c r="S14" s="84" t="str">
        <f t="shared" si="14"/>
        <v/>
      </c>
      <c r="T14" s="84" t="str">
        <f>IF(AND(ISNUMBER('Vstupy hybridů NIRs'!I15),ISNUMBER(K14)),K14*'Vstupy hybridů NIRs'!I15*0.01,"")</f>
        <v/>
      </c>
      <c r="U14" s="84" t="str">
        <f>IF(AND(ISNUMBER('Vstupy hybridů NIRs'!O15),ISNUMBER(L14)),L14*'Vstupy hybridů NIRs'!O15*0.01,"")</f>
        <v/>
      </c>
      <c r="V14" s="84" t="str">
        <f t="shared" si="15"/>
        <v/>
      </c>
      <c r="W14" s="84" t="str">
        <f>IF(AND(ISNUMBER('Vstupy hybridů NIRs'!L15),ISNUMBER(K14)),K14*'Vstupy hybridů NIRs'!L15*0.01,"")</f>
        <v/>
      </c>
      <c r="X14" s="84" t="str">
        <f>IF(AND(ISNUMBER('Vstupy hybridů NIRs'!R15),ISNUMBER(L14)),L14*'Vstupy hybridů NIRs'!R15*0.01,"")</f>
        <v/>
      </c>
      <c r="Y14" s="83" t="str">
        <f t="shared" si="16"/>
        <v/>
      </c>
      <c r="Z14" s="83" t="str">
        <f t="shared" si="17"/>
        <v/>
      </c>
      <c r="AA14" s="83" t="str">
        <f t="shared" si="18"/>
        <v/>
      </c>
      <c r="AB14" s="83" t="str">
        <f>IF(ISNUMBER('Vstupy hybridů NIRs'!J15),'Vstupy hybridů NIRs'!J15,"")</f>
        <v/>
      </c>
      <c r="AC14" s="83" t="str">
        <f>IF(ISNUMBER('Vstupy hybridů NIRs'!K15),'Vstupy hybridů NIRs'!K15,"")</f>
        <v/>
      </c>
      <c r="AD14" s="83" t="str">
        <f>IF(ISNUMBER('Vstupy hybridů NIRs'!P15),'Vstupy hybridů NIRs'!P15,"")</f>
        <v/>
      </c>
      <c r="AE14" s="83" t="str">
        <f>IF(ISNUMBER('Vstupy hybridů NIRs'!Q15),'Vstupy hybridů NIRs'!Q15,"")</f>
        <v/>
      </c>
      <c r="AF14" s="83" t="str">
        <f>IF(ISNUMBER('Vstupy hybridů NIRs'!S15),'Vstupy hybridů NIRs'!S15,"")</f>
        <v/>
      </c>
      <c r="AG14" s="83" t="str">
        <f>IF(AND(ISNUMBER(K14),ISNUMBER('Vstupy hybridů NIRs'!H15),ISNUMBER('Konstanty výpočtů'!$E$9),ISNUMBER(J14)),K14*('Konstanty výpočtů'!$E$9/100)*'Vstupy hybridů NIRs'!H15/J14,"")</f>
        <v/>
      </c>
      <c r="AH14" s="83" t="str">
        <f t="shared" si="34"/>
        <v/>
      </c>
      <c r="AI14" s="83" t="str">
        <f>IF(AND(ISNUMBER(AO14),ISNUMBER(AQ14),ISNUMBER(AK14),ISNUMBER('Konstanty výpočtu NEL'!$E$10)),1000-(AO14+AQ14+AK14+'Konstanty výpočtu NEL'!$E$10),"")</f>
        <v/>
      </c>
      <c r="AJ14" s="83" t="str">
        <f t="shared" si="19"/>
        <v/>
      </c>
      <c r="AK14" s="83" t="str">
        <f>IF(AND(ISNUMBER(AL14),ISNUMBER('Konstanty výpočtů'!$E$7)),AL14*'Konstanty výpočtů'!$E$7/100,"")</f>
        <v/>
      </c>
      <c r="AL14" s="83" t="str">
        <f t="shared" si="20"/>
        <v/>
      </c>
      <c r="AM14" s="83" t="str">
        <f t="shared" si="21"/>
        <v/>
      </c>
      <c r="AN14" s="83" t="str">
        <f t="shared" si="22"/>
        <v/>
      </c>
      <c r="AO14" s="83" t="str">
        <f t="shared" si="23"/>
        <v/>
      </c>
      <c r="AP14" s="83" t="str">
        <f t="shared" si="24"/>
        <v/>
      </c>
      <c r="AQ14" s="83" t="str">
        <f t="shared" si="25"/>
        <v/>
      </c>
      <c r="AR14" s="83" t="str">
        <f t="shared" si="26"/>
        <v/>
      </c>
      <c r="AS14" s="83" t="str">
        <f t="shared" si="27"/>
        <v/>
      </c>
      <c r="AT14" s="83" t="str">
        <f>IF(AND(ISNUMBER(AO14),ISNUMBER(AQ14),ISNUMBER('Konstanty výpočtu NEL'!$E$25),ISNUMBER('Konstanty výpočtu NEL'!$E$28),ISNUMBER('Konstanty výpočtu NEL'!$E$31)),AO14*'Konstanty výpočtu NEL'!$E$25+(1000-AQ14)*'Konstanty výpočtu NEL'!$E$28+'Konstanty výpočtu NEL'!$E$31,"")</f>
        <v/>
      </c>
      <c r="AU14" s="83" t="str">
        <f>IF(AND(ISNUMBER(AO14),ISNUMBER('Konstanty výpočtu NEL'!$G$7),ISNUMBER('Konstanty výpočtu NEL'!$L$10),ISNUMBER(AK14),ISNUMBER(AS14),ISNUMBER(AI14),ISNUMBER('Konstanty výpočtu NEL'!$G$16)),'Konstanty výpočtu NEL'!$G$28*(AO14*'Konstanty výpočtu NEL'!$G$7+'Konstanty výpočtu NEL'!$L$10+AK14*AS14/100+AI14*'Konstanty výpočtu NEL'!$G$16),"")</f>
        <v/>
      </c>
      <c r="AV14" s="83" t="str">
        <f>IF(AND(ISNUMBER(AO14),ISNUMBER('Konstanty výpočtu NEL'!$G$7),ISNUMBER('Konstanty výpočtu NEL'!$L$10),ISNUMBER(AK14),ISNUMBER('Konstanty výpočtu NEL'!$G$13),ISNUMBER(AI14),ISNUMBER('Konstanty výpočtu NEL'!$G$16)),'Konstanty výpočtu NEL'!$G$28*(AO14*'Konstanty výpočtu NEL'!$G$7+'Konstanty výpočtu NEL'!$L$10+AK14*'Konstanty výpočtu NEL'!$G$13+AI14*'Konstanty výpočtu NEL'!$G$16),"")</f>
        <v/>
      </c>
      <c r="AW14" s="83" t="str">
        <f t="shared" si="35"/>
        <v/>
      </c>
      <c r="AX14" s="83" t="str">
        <f t="shared" si="28"/>
        <v/>
      </c>
      <c r="AY14" s="83" t="str">
        <f>IF(AND(ISNUMBER(AP14),ISNUMBER('Konstanty výpočtu NEL'!$E$10),ISNUMBER(AJ14),ISNUMBER(AK14),ISNUMBER(AR14)),(15.27*AP14+28.38*'Konstanty výpočtu NEL'!$E$10/10+1.12*AJ14+4.54*AK14/10)*(100-AR14)/100,"")</f>
        <v/>
      </c>
      <c r="AZ14" s="85" t="str">
        <f t="shared" si="9"/>
        <v/>
      </c>
      <c r="BA14" s="85" t="str">
        <f t="shared" si="36"/>
        <v/>
      </c>
    </row>
    <row r="15" spans="1:53" ht="12.75" customHeight="1" x14ac:dyDescent="0.2">
      <c r="A15" s="211" t="str">
        <f>'Vstupy hybridů NIRs'!A16</f>
        <v>H4</v>
      </c>
      <c r="B15" s="80">
        <f>'Vstupy hybridů NIRs'!B16</f>
        <v>1</v>
      </c>
      <c r="C15" s="81">
        <f>'Vstupy hybridů NIRs'!C16</f>
        <v>0</v>
      </c>
      <c r="D15" s="82" t="str">
        <f>IF(ISBLANK('Vstupy hybridů NIRs'!D16),"",'Vstupy hybridů NIRs'!D16)</f>
        <v/>
      </c>
      <c r="E15" s="82" t="str">
        <f>IF(ISBLANK('Vstupy hybridů NIRs'!E16),"",'Vstupy hybridů NIRs'!E16)</f>
        <v/>
      </c>
      <c r="F15" s="82" t="str">
        <f>IF(ISBLANK('Vstupy hybridů NIRs'!F16),"",'Vstupy hybridů NIRs'!F16)</f>
        <v/>
      </c>
      <c r="G15" s="83" t="str">
        <f t="shared" si="11"/>
        <v/>
      </c>
      <c r="H15" s="83" t="str">
        <f>IF(ISBLANK('Vstupy hybridů NIRs'!G16),"",'Vstupy hybridů NIRs'!G16)</f>
        <v/>
      </c>
      <c r="I15" s="83" t="str">
        <f>IF(ISBLANK('Vstupy hybridů NIRs'!N16),"",'Vstupy hybridů NIRs'!N16)</f>
        <v/>
      </c>
      <c r="J15" s="84" t="str">
        <f t="shared" si="29"/>
        <v/>
      </c>
      <c r="K15" s="84" t="str">
        <f t="shared" si="30"/>
        <v/>
      </c>
      <c r="L15" s="84" t="str">
        <f t="shared" si="31"/>
        <v/>
      </c>
      <c r="M15" s="84" t="str">
        <f t="shared" si="32"/>
        <v/>
      </c>
      <c r="N15" s="84" t="str">
        <f t="shared" si="12"/>
        <v/>
      </c>
      <c r="O15" s="84" t="str">
        <f t="shared" si="4"/>
        <v/>
      </c>
      <c r="P15" s="84" t="str">
        <f t="shared" si="33"/>
        <v/>
      </c>
      <c r="Q15" s="84" t="str">
        <f t="shared" si="13"/>
        <v/>
      </c>
      <c r="R15" s="84" t="str">
        <f t="shared" si="6"/>
        <v/>
      </c>
      <c r="S15" s="84" t="str">
        <f t="shared" si="14"/>
        <v/>
      </c>
      <c r="T15" s="84" t="str">
        <f>IF(AND(ISNUMBER('Vstupy hybridů NIRs'!I16),ISNUMBER(K15)),K15*'Vstupy hybridů NIRs'!I16*0.01,"")</f>
        <v/>
      </c>
      <c r="U15" s="84" t="str">
        <f>IF(AND(ISNUMBER('Vstupy hybridů NIRs'!O16),ISNUMBER(L15)),L15*'Vstupy hybridů NIRs'!O16*0.01,"")</f>
        <v/>
      </c>
      <c r="V15" s="84" t="str">
        <f t="shared" si="15"/>
        <v/>
      </c>
      <c r="W15" s="84" t="str">
        <f>IF(AND(ISNUMBER('Vstupy hybridů NIRs'!L16),ISNUMBER(K15)),K15*'Vstupy hybridů NIRs'!L16*0.01,"")</f>
        <v/>
      </c>
      <c r="X15" s="84" t="str">
        <f>IF(AND(ISNUMBER('Vstupy hybridů NIRs'!R16),ISNUMBER(L15)),L15*'Vstupy hybridů NIRs'!R16*0.01,"")</f>
        <v/>
      </c>
      <c r="Y15" s="83" t="str">
        <f t="shared" si="16"/>
        <v/>
      </c>
      <c r="Z15" s="83" t="str">
        <f t="shared" si="17"/>
        <v/>
      </c>
      <c r="AA15" s="83" t="str">
        <f t="shared" si="18"/>
        <v/>
      </c>
      <c r="AB15" s="83" t="str">
        <f>IF(ISNUMBER('Vstupy hybridů NIRs'!J16),'Vstupy hybridů NIRs'!J16,"")</f>
        <v/>
      </c>
      <c r="AC15" s="83" t="str">
        <f>IF(ISNUMBER('Vstupy hybridů NIRs'!K16),'Vstupy hybridů NIRs'!K16,"")</f>
        <v/>
      </c>
      <c r="AD15" s="83" t="str">
        <f>IF(ISNUMBER('Vstupy hybridů NIRs'!P16),'Vstupy hybridů NIRs'!P16,"")</f>
        <v/>
      </c>
      <c r="AE15" s="83" t="str">
        <f>IF(ISNUMBER('Vstupy hybridů NIRs'!Q16),'Vstupy hybridů NIRs'!Q16,"")</f>
        <v/>
      </c>
      <c r="AF15" s="83" t="str">
        <f>IF(ISNUMBER('Vstupy hybridů NIRs'!S16),'Vstupy hybridů NIRs'!S16,"")</f>
        <v/>
      </c>
      <c r="AG15" s="83" t="str">
        <f>IF(AND(ISNUMBER(K15),ISNUMBER('Vstupy hybridů NIRs'!H16),ISNUMBER('Konstanty výpočtů'!$E$9),ISNUMBER(J15)),K15*('Konstanty výpočtů'!$E$9/100)*'Vstupy hybridů NIRs'!H16/J15,"")</f>
        <v/>
      </c>
      <c r="AH15" s="83" t="str">
        <f t="shared" si="34"/>
        <v/>
      </c>
      <c r="AI15" s="83" t="str">
        <f>IF(AND(ISNUMBER(AO15),ISNUMBER(AQ15),ISNUMBER(AK15),ISNUMBER('Konstanty výpočtu NEL'!$E$10)),1000-(AO15+AQ15+AK15+'Konstanty výpočtu NEL'!$E$10),"")</f>
        <v/>
      </c>
      <c r="AJ15" s="83" t="str">
        <f t="shared" si="19"/>
        <v/>
      </c>
      <c r="AK15" s="83" t="str">
        <f>IF(AND(ISNUMBER(AL15),ISNUMBER('Konstanty výpočtů'!$E$7)),AL15*'Konstanty výpočtů'!$E$7/100,"")</f>
        <v/>
      </c>
      <c r="AL15" s="83" t="str">
        <f t="shared" si="20"/>
        <v/>
      </c>
      <c r="AM15" s="83" t="str">
        <f t="shared" si="21"/>
        <v/>
      </c>
      <c r="AN15" s="83" t="str">
        <f t="shared" si="22"/>
        <v/>
      </c>
      <c r="AO15" s="83" t="str">
        <f t="shared" si="23"/>
        <v/>
      </c>
      <c r="AP15" s="83" t="str">
        <f t="shared" si="24"/>
        <v/>
      </c>
      <c r="AQ15" s="83" t="str">
        <f t="shared" si="25"/>
        <v/>
      </c>
      <c r="AR15" s="83" t="str">
        <f t="shared" si="26"/>
        <v/>
      </c>
      <c r="AS15" s="83" t="str">
        <f t="shared" si="27"/>
        <v/>
      </c>
      <c r="AT15" s="83" t="str">
        <f>IF(AND(ISNUMBER(AO15),ISNUMBER(AQ15),ISNUMBER('Konstanty výpočtu NEL'!$E$25),ISNUMBER('Konstanty výpočtu NEL'!$E$28),ISNUMBER('Konstanty výpočtu NEL'!$E$31)),AO15*'Konstanty výpočtu NEL'!$E$25+(1000-AQ15)*'Konstanty výpočtu NEL'!$E$28+'Konstanty výpočtu NEL'!$E$31,"")</f>
        <v/>
      </c>
      <c r="AU15" s="83" t="str">
        <f>IF(AND(ISNUMBER(AO15),ISNUMBER('Konstanty výpočtu NEL'!$G$7),ISNUMBER('Konstanty výpočtu NEL'!$L$10),ISNUMBER(AK15),ISNUMBER(AS15),ISNUMBER(AI15),ISNUMBER('Konstanty výpočtu NEL'!$G$16)),'Konstanty výpočtu NEL'!$G$28*(AO15*'Konstanty výpočtu NEL'!$G$7+'Konstanty výpočtu NEL'!$L$10+AK15*AS15/100+AI15*'Konstanty výpočtu NEL'!$G$16),"")</f>
        <v/>
      </c>
      <c r="AV15" s="83" t="str">
        <f>IF(AND(ISNUMBER(AO15),ISNUMBER('Konstanty výpočtu NEL'!$G$7),ISNUMBER('Konstanty výpočtu NEL'!$L$10),ISNUMBER(AK15),ISNUMBER('Konstanty výpočtu NEL'!$G$13),ISNUMBER(AI15),ISNUMBER('Konstanty výpočtu NEL'!$G$16)),'Konstanty výpočtu NEL'!$G$28*(AO15*'Konstanty výpočtu NEL'!$G$7+'Konstanty výpočtu NEL'!$L$10+AK15*'Konstanty výpočtu NEL'!$G$13+AI15*'Konstanty výpočtu NEL'!$G$16),"")</f>
        <v/>
      </c>
      <c r="AW15" s="83" t="str">
        <f t="shared" si="35"/>
        <v/>
      </c>
      <c r="AX15" s="83" t="str">
        <f t="shared" si="28"/>
        <v/>
      </c>
      <c r="AY15" s="83" t="str">
        <f>IF(AND(ISNUMBER(AP15),ISNUMBER('Konstanty výpočtu NEL'!$E$10),ISNUMBER(AJ15),ISNUMBER(AK15),ISNUMBER(AR15)),(15.27*AP15+28.38*'Konstanty výpočtu NEL'!$E$10/10+1.12*AJ15+4.54*AK15/10)*(100-AR15)/100,"")</f>
        <v/>
      </c>
      <c r="AZ15" s="85" t="str">
        <f t="shared" si="9"/>
        <v/>
      </c>
      <c r="BA15" s="85" t="str">
        <f t="shared" si="36"/>
        <v/>
      </c>
    </row>
    <row r="16" spans="1:53" x14ac:dyDescent="0.2">
      <c r="A16" s="211"/>
      <c r="B16" s="80">
        <f>'Vstupy hybridů NIRs'!B17</f>
        <v>2</v>
      </c>
      <c r="C16" s="81">
        <f>'Vstupy hybridů NIRs'!C17</f>
        <v>0</v>
      </c>
      <c r="D16" s="82" t="str">
        <f>IF(ISBLANK('Vstupy hybridů NIRs'!D17),"",'Vstupy hybridů NIRs'!D17)</f>
        <v/>
      </c>
      <c r="E16" s="82" t="str">
        <f>IF(ISBLANK('Vstupy hybridů NIRs'!E17),"",'Vstupy hybridů NIRs'!E17)</f>
        <v/>
      </c>
      <c r="F16" s="82" t="str">
        <f>IF(ISBLANK('Vstupy hybridů NIRs'!F17),"",'Vstupy hybridů NIRs'!F17)</f>
        <v/>
      </c>
      <c r="G16" s="83" t="str">
        <f t="shared" si="11"/>
        <v/>
      </c>
      <c r="H16" s="83" t="str">
        <f>IF(ISBLANK('Vstupy hybridů NIRs'!G17),"",'Vstupy hybridů NIRs'!G17)</f>
        <v/>
      </c>
      <c r="I16" s="83" t="str">
        <f>IF(ISBLANK('Vstupy hybridů NIRs'!N17),"",'Vstupy hybridů NIRs'!N17)</f>
        <v/>
      </c>
      <c r="J16" s="84" t="str">
        <f t="shared" si="29"/>
        <v/>
      </c>
      <c r="K16" s="84" t="str">
        <f t="shared" si="30"/>
        <v/>
      </c>
      <c r="L16" s="84" t="str">
        <f t="shared" si="31"/>
        <v/>
      </c>
      <c r="M16" s="84" t="str">
        <f t="shared" si="32"/>
        <v/>
      </c>
      <c r="N16" s="84" t="str">
        <f t="shared" si="12"/>
        <v/>
      </c>
      <c r="O16" s="84" t="str">
        <f t="shared" si="4"/>
        <v/>
      </c>
      <c r="P16" s="84" t="str">
        <f t="shared" si="33"/>
        <v/>
      </c>
      <c r="Q16" s="84" t="str">
        <f t="shared" si="13"/>
        <v/>
      </c>
      <c r="R16" s="84" t="str">
        <f t="shared" si="6"/>
        <v/>
      </c>
      <c r="S16" s="84" t="str">
        <f t="shared" si="14"/>
        <v/>
      </c>
      <c r="T16" s="84" t="str">
        <f>IF(AND(ISNUMBER('Vstupy hybridů NIRs'!I17),ISNUMBER(K16)),K16*'Vstupy hybridů NIRs'!I17*0.01,"")</f>
        <v/>
      </c>
      <c r="U16" s="84" t="str">
        <f>IF(AND(ISNUMBER('Vstupy hybridů NIRs'!O17),ISNUMBER(L16)),L16*'Vstupy hybridů NIRs'!O17*0.01,"")</f>
        <v/>
      </c>
      <c r="V16" s="84" t="str">
        <f t="shared" si="15"/>
        <v/>
      </c>
      <c r="W16" s="84" t="str">
        <f>IF(AND(ISNUMBER('Vstupy hybridů NIRs'!L17),ISNUMBER(K16)),K16*'Vstupy hybridů NIRs'!L17*0.01,"")</f>
        <v/>
      </c>
      <c r="X16" s="84" t="str">
        <f>IF(AND(ISNUMBER('Vstupy hybridů NIRs'!R17),ISNUMBER(L16)),L16*'Vstupy hybridů NIRs'!R17*0.01,"")</f>
        <v/>
      </c>
      <c r="Y16" s="83" t="str">
        <f t="shared" si="16"/>
        <v/>
      </c>
      <c r="Z16" s="83" t="str">
        <f t="shared" si="17"/>
        <v/>
      </c>
      <c r="AA16" s="83" t="str">
        <f t="shared" si="18"/>
        <v/>
      </c>
      <c r="AB16" s="83" t="str">
        <f>IF(ISNUMBER('Vstupy hybridů NIRs'!J17),'Vstupy hybridů NIRs'!J17,"")</f>
        <v/>
      </c>
      <c r="AC16" s="83" t="str">
        <f>IF(ISNUMBER('Vstupy hybridů NIRs'!K17),'Vstupy hybridů NIRs'!K17,"")</f>
        <v/>
      </c>
      <c r="AD16" s="83" t="str">
        <f>IF(ISNUMBER('Vstupy hybridů NIRs'!P17),'Vstupy hybridů NIRs'!P17,"")</f>
        <v/>
      </c>
      <c r="AE16" s="83" t="str">
        <f>IF(ISNUMBER('Vstupy hybridů NIRs'!Q17),'Vstupy hybridů NIRs'!Q17,"")</f>
        <v/>
      </c>
      <c r="AF16" s="83" t="str">
        <f>IF(ISNUMBER('Vstupy hybridů NIRs'!S17),'Vstupy hybridů NIRs'!S17,"")</f>
        <v/>
      </c>
      <c r="AG16" s="83" t="str">
        <f>IF(AND(ISNUMBER(K16),ISNUMBER('Vstupy hybridů NIRs'!H17),ISNUMBER('Konstanty výpočtů'!$E$9),ISNUMBER(J16)),K16*('Konstanty výpočtů'!$E$9/100)*'Vstupy hybridů NIRs'!H17/J16,"")</f>
        <v/>
      </c>
      <c r="AH16" s="83" t="str">
        <f t="shared" si="34"/>
        <v/>
      </c>
      <c r="AI16" s="83" t="str">
        <f>IF(AND(ISNUMBER(AO16),ISNUMBER(AQ16),ISNUMBER(AK16),ISNUMBER('Konstanty výpočtu NEL'!$E$10)),1000-(AO16+AQ16+AK16+'Konstanty výpočtu NEL'!$E$10),"")</f>
        <v/>
      </c>
      <c r="AJ16" s="83" t="str">
        <f t="shared" si="19"/>
        <v/>
      </c>
      <c r="AK16" s="83" t="str">
        <f>IF(AND(ISNUMBER(AL16),ISNUMBER('Konstanty výpočtů'!$E$7)),AL16*'Konstanty výpočtů'!$E$7/100,"")</f>
        <v/>
      </c>
      <c r="AL16" s="83" t="str">
        <f t="shared" si="20"/>
        <v/>
      </c>
      <c r="AM16" s="83" t="str">
        <f t="shared" si="21"/>
        <v/>
      </c>
      <c r="AN16" s="83" t="str">
        <f t="shared" si="22"/>
        <v/>
      </c>
      <c r="AO16" s="83" t="str">
        <f t="shared" si="23"/>
        <v/>
      </c>
      <c r="AP16" s="83" t="str">
        <f t="shared" si="24"/>
        <v/>
      </c>
      <c r="AQ16" s="83" t="str">
        <f t="shared" si="25"/>
        <v/>
      </c>
      <c r="AR16" s="83" t="str">
        <f t="shared" si="26"/>
        <v/>
      </c>
      <c r="AS16" s="83" t="str">
        <f t="shared" si="27"/>
        <v/>
      </c>
      <c r="AT16" s="83" t="str">
        <f>IF(AND(ISNUMBER(AO16),ISNUMBER(AQ16),ISNUMBER('Konstanty výpočtu NEL'!$E$25),ISNUMBER('Konstanty výpočtu NEL'!$E$28),ISNUMBER('Konstanty výpočtu NEL'!$E$31)),AO16*'Konstanty výpočtu NEL'!$E$25+(1000-AQ16)*'Konstanty výpočtu NEL'!$E$28+'Konstanty výpočtu NEL'!$E$31,"")</f>
        <v/>
      </c>
      <c r="AU16" s="83" t="str">
        <f>IF(AND(ISNUMBER(AO16),ISNUMBER('Konstanty výpočtu NEL'!$G$7),ISNUMBER('Konstanty výpočtu NEL'!$L$10),ISNUMBER(AK16),ISNUMBER(AS16),ISNUMBER(AI16),ISNUMBER('Konstanty výpočtu NEL'!$G$16)),'Konstanty výpočtu NEL'!$G$28*(AO16*'Konstanty výpočtu NEL'!$G$7+'Konstanty výpočtu NEL'!$L$10+AK16*AS16/100+AI16*'Konstanty výpočtu NEL'!$G$16),"")</f>
        <v/>
      </c>
      <c r="AV16" s="83" t="str">
        <f>IF(AND(ISNUMBER(AO16),ISNUMBER('Konstanty výpočtu NEL'!$G$7),ISNUMBER('Konstanty výpočtu NEL'!$L$10),ISNUMBER(AK16),ISNUMBER('Konstanty výpočtu NEL'!$G$13),ISNUMBER(AI16),ISNUMBER('Konstanty výpočtu NEL'!$G$16)),'Konstanty výpočtu NEL'!$G$28*(AO16*'Konstanty výpočtu NEL'!$G$7+'Konstanty výpočtu NEL'!$L$10+AK16*'Konstanty výpočtu NEL'!$G$13+AI16*'Konstanty výpočtu NEL'!$G$16),"")</f>
        <v/>
      </c>
      <c r="AW16" s="83" t="str">
        <f t="shared" si="35"/>
        <v/>
      </c>
      <c r="AX16" s="83" t="str">
        <f t="shared" si="28"/>
        <v/>
      </c>
      <c r="AY16" s="83" t="str">
        <f>IF(AND(ISNUMBER(AP16),ISNUMBER('Konstanty výpočtu NEL'!$E$10),ISNUMBER(AJ16),ISNUMBER(AK16),ISNUMBER(AR16)),(15.27*AP16+28.38*'Konstanty výpočtu NEL'!$E$10/10+1.12*AJ16+4.54*AK16/10)*(100-AR16)/100,"")</f>
        <v/>
      </c>
      <c r="AZ16" s="85" t="str">
        <f t="shared" si="9"/>
        <v/>
      </c>
      <c r="BA16" s="85" t="str">
        <f t="shared" si="36"/>
        <v/>
      </c>
    </row>
    <row r="17" spans="1:53" x14ac:dyDescent="0.2">
      <c r="A17" s="211"/>
      <c r="B17" s="80">
        <f>'Vstupy hybridů NIRs'!B18</f>
        <v>3</v>
      </c>
      <c r="C17" s="81">
        <f>'Vstupy hybridů NIRs'!C18</f>
        <v>0</v>
      </c>
      <c r="D17" s="82" t="str">
        <f>IF(ISBLANK('Vstupy hybridů NIRs'!D18),"",'Vstupy hybridů NIRs'!D18)</f>
        <v/>
      </c>
      <c r="E17" s="82" t="str">
        <f>IF(ISBLANK('Vstupy hybridů NIRs'!E18),"",'Vstupy hybridů NIRs'!E18)</f>
        <v/>
      </c>
      <c r="F17" s="82" t="str">
        <f>IF(ISBLANK('Vstupy hybridů NIRs'!F18),"",'Vstupy hybridů NIRs'!F18)</f>
        <v/>
      </c>
      <c r="G17" s="83" t="str">
        <f t="shared" si="11"/>
        <v/>
      </c>
      <c r="H17" s="83" t="str">
        <f>IF(ISBLANK('Vstupy hybridů NIRs'!G18),"",'Vstupy hybridů NIRs'!G18)</f>
        <v/>
      </c>
      <c r="I17" s="83" t="str">
        <f>IF(ISBLANK('Vstupy hybridů NIRs'!N18),"",'Vstupy hybridů NIRs'!N18)</f>
        <v/>
      </c>
      <c r="J17" s="84" t="str">
        <f t="shared" si="29"/>
        <v/>
      </c>
      <c r="K17" s="84" t="str">
        <f t="shared" si="30"/>
        <v/>
      </c>
      <c r="L17" s="84" t="str">
        <f t="shared" si="31"/>
        <v/>
      </c>
      <c r="M17" s="84" t="str">
        <f t="shared" si="32"/>
        <v/>
      </c>
      <c r="N17" s="84" t="str">
        <f t="shared" si="12"/>
        <v/>
      </c>
      <c r="O17" s="84" t="str">
        <f t="shared" si="4"/>
        <v/>
      </c>
      <c r="P17" s="84" t="str">
        <f t="shared" si="33"/>
        <v/>
      </c>
      <c r="Q17" s="84" t="str">
        <f t="shared" si="13"/>
        <v/>
      </c>
      <c r="R17" s="84" t="str">
        <f t="shared" si="6"/>
        <v/>
      </c>
      <c r="S17" s="84" t="str">
        <f t="shared" si="14"/>
        <v/>
      </c>
      <c r="T17" s="84" t="str">
        <f>IF(AND(ISNUMBER('Vstupy hybridů NIRs'!I18),ISNUMBER(K17)),K17*'Vstupy hybridů NIRs'!I18*0.01,"")</f>
        <v/>
      </c>
      <c r="U17" s="84" t="str">
        <f>IF(AND(ISNUMBER('Vstupy hybridů NIRs'!O18),ISNUMBER(L17)),L17*'Vstupy hybridů NIRs'!O18*0.01,"")</f>
        <v/>
      </c>
      <c r="V17" s="84" t="str">
        <f t="shared" si="15"/>
        <v/>
      </c>
      <c r="W17" s="84" t="str">
        <f>IF(AND(ISNUMBER('Vstupy hybridů NIRs'!L18),ISNUMBER(K17)),K17*'Vstupy hybridů NIRs'!L18*0.01,"")</f>
        <v/>
      </c>
      <c r="X17" s="84" t="str">
        <f>IF(AND(ISNUMBER('Vstupy hybridů NIRs'!R18),ISNUMBER(L17)),L17*'Vstupy hybridů NIRs'!R18*0.01,"")</f>
        <v/>
      </c>
      <c r="Y17" s="83" t="str">
        <f t="shared" si="16"/>
        <v/>
      </c>
      <c r="Z17" s="83" t="str">
        <f t="shared" si="17"/>
        <v/>
      </c>
      <c r="AA17" s="83" t="str">
        <f t="shared" si="18"/>
        <v/>
      </c>
      <c r="AB17" s="83" t="str">
        <f>IF(ISNUMBER('Vstupy hybridů NIRs'!J18),'Vstupy hybridů NIRs'!J18,"")</f>
        <v/>
      </c>
      <c r="AC17" s="83" t="str">
        <f>IF(ISNUMBER('Vstupy hybridů NIRs'!K18),'Vstupy hybridů NIRs'!K18,"")</f>
        <v/>
      </c>
      <c r="AD17" s="83" t="str">
        <f>IF(ISNUMBER('Vstupy hybridů NIRs'!P18),'Vstupy hybridů NIRs'!P18,"")</f>
        <v/>
      </c>
      <c r="AE17" s="83" t="str">
        <f>IF(ISNUMBER('Vstupy hybridů NIRs'!Q18),'Vstupy hybridů NIRs'!Q18,"")</f>
        <v/>
      </c>
      <c r="AF17" s="83" t="str">
        <f>IF(ISNUMBER('Vstupy hybridů NIRs'!S18),'Vstupy hybridů NIRs'!S18,"")</f>
        <v/>
      </c>
      <c r="AG17" s="83" t="str">
        <f>IF(AND(ISNUMBER(K17),ISNUMBER('Vstupy hybridů NIRs'!H18),ISNUMBER('Konstanty výpočtů'!$E$9),ISNUMBER(J17)),K17*('Konstanty výpočtů'!$E$9/100)*'Vstupy hybridů NIRs'!H18/J17,"")</f>
        <v/>
      </c>
      <c r="AH17" s="83" t="str">
        <f t="shared" si="34"/>
        <v/>
      </c>
      <c r="AI17" s="83" t="str">
        <f>IF(AND(ISNUMBER(AO17),ISNUMBER(AQ17),ISNUMBER(AK17),ISNUMBER('Konstanty výpočtu NEL'!$E$10)),1000-(AO17+AQ17+AK17+'Konstanty výpočtu NEL'!$E$10),"")</f>
        <v/>
      </c>
      <c r="AJ17" s="83" t="str">
        <f t="shared" si="19"/>
        <v/>
      </c>
      <c r="AK17" s="83" t="str">
        <f>IF(AND(ISNUMBER(AL17),ISNUMBER('Konstanty výpočtů'!$E$7)),AL17*'Konstanty výpočtů'!$E$7/100,"")</f>
        <v/>
      </c>
      <c r="AL17" s="83" t="str">
        <f t="shared" si="20"/>
        <v/>
      </c>
      <c r="AM17" s="83" t="str">
        <f t="shared" si="21"/>
        <v/>
      </c>
      <c r="AN17" s="83" t="str">
        <f t="shared" si="22"/>
        <v/>
      </c>
      <c r="AO17" s="83" t="str">
        <f t="shared" si="23"/>
        <v/>
      </c>
      <c r="AP17" s="83" t="str">
        <f t="shared" si="24"/>
        <v/>
      </c>
      <c r="AQ17" s="83" t="str">
        <f t="shared" si="25"/>
        <v/>
      </c>
      <c r="AR17" s="83" t="str">
        <f t="shared" si="26"/>
        <v/>
      </c>
      <c r="AS17" s="83" t="str">
        <f t="shared" si="27"/>
        <v/>
      </c>
      <c r="AT17" s="83" t="str">
        <f>IF(AND(ISNUMBER(AO17),ISNUMBER(AQ17),ISNUMBER('Konstanty výpočtu NEL'!$E$25),ISNUMBER('Konstanty výpočtu NEL'!$E$28),ISNUMBER('Konstanty výpočtu NEL'!$E$31)),AO17*'Konstanty výpočtu NEL'!$E$25+(1000-AQ17)*'Konstanty výpočtu NEL'!$E$28+'Konstanty výpočtu NEL'!$E$31,"")</f>
        <v/>
      </c>
      <c r="AU17" s="83" t="str">
        <f>IF(AND(ISNUMBER(AO17),ISNUMBER('Konstanty výpočtu NEL'!$G$7),ISNUMBER('Konstanty výpočtu NEL'!$L$10),ISNUMBER(AK17),ISNUMBER(AS17),ISNUMBER(AI17),ISNUMBER('Konstanty výpočtu NEL'!$G$16)),'Konstanty výpočtu NEL'!$G$28*(AO17*'Konstanty výpočtu NEL'!$G$7+'Konstanty výpočtu NEL'!$L$10+AK17*AS17/100+AI17*'Konstanty výpočtu NEL'!$G$16),"")</f>
        <v/>
      </c>
      <c r="AV17" s="83" t="str">
        <f>IF(AND(ISNUMBER(AO17),ISNUMBER('Konstanty výpočtu NEL'!$G$7),ISNUMBER('Konstanty výpočtu NEL'!$L$10),ISNUMBER(AK17),ISNUMBER('Konstanty výpočtu NEL'!$G$13),ISNUMBER(AI17),ISNUMBER('Konstanty výpočtu NEL'!$G$16)),'Konstanty výpočtu NEL'!$G$28*(AO17*'Konstanty výpočtu NEL'!$G$7+'Konstanty výpočtu NEL'!$L$10+AK17*'Konstanty výpočtu NEL'!$G$13+AI17*'Konstanty výpočtu NEL'!$G$16),"")</f>
        <v/>
      </c>
      <c r="AW17" s="83" t="str">
        <f t="shared" si="35"/>
        <v/>
      </c>
      <c r="AX17" s="83" t="str">
        <f t="shared" si="28"/>
        <v/>
      </c>
      <c r="AY17" s="83" t="str">
        <f>IF(AND(ISNUMBER(AP17),ISNUMBER('Konstanty výpočtu NEL'!$E$10),ISNUMBER(AJ17),ISNUMBER(AK17),ISNUMBER(AR17)),(15.27*AP17+28.38*'Konstanty výpočtu NEL'!$E$10/10+1.12*AJ17+4.54*AK17/10)*(100-AR17)/100,"")</f>
        <v/>
      </c>
      <c r="AZ17" s="85" t="str">
        <f t="shared" si="9"/>
        <v/>
      </c>
      <c r="BA17" s="85" t="str">
        <f t="shared" si="36"/>
        <v/>
      </c>
    </row>
    <row r="18" spans="1:53" ht="12.75" customHeight="1" x14ac:dyDescent="0.2">
      <c r="A18" s="211" t="str">
        <f>'Vstupy hybridů NIRs'!A19</f>
        <v>H5</v>
      </c>
      <c r="B18" s="80">
        <f>'Vstupy hybridů NIRs'!B19</f>
        <v>1</v>
      </c>
      <c r="C18" s="81">
        <f>'Vstupy hybridů NIRs'!C19</f>
        <v>0</v>
      </c>
      <c r="D18" s="82" t="str">
        <f>IF(ISBLANK('Vstupy hybridů NIRs'!D19),"",'Vstupy hybridů NIRs'!D19)</f>
        <v/>
      </c>
      <c r="E18" s="82" t="str">
        <f>IF(ISBLANK('Vstupy hybridů NIRs'!E19),"",'Vstupy hybridů NIRs'!E19)</f>
        <v/>
      </c>
      <c r="F18" s="82" t="str">
        <f>IF(ISBLANK('Vstupy hybridů NIRs'!F19),"",'Vstupy hybridů NIRs'!F19)</f>
        <v/>
      </c>
      <c r="G18" s="83" t="str">
        <f t="shared" si="11"/>
        <v/>
      </c>
      <c r="H18" s="83" t="str">
        <f>IF(ISBLANK('Vstupy hybridů NIRs'!G19),"",'Vstupy hybridů NIRs'!G19)</f>
        <v/>
      </c>
      <c r="I18" s="83" t="str">
        <f>IF(ISBLANK('Vstupy hybridů NIRs'!N19),"",'Vstupy hybridů NIRs'!N19)</f>
        <v/>
      </c>
      <c r="J18" s="84" t="str">
        <f t="shared" si="29"/>
        <v/>
      </c>
      <c r="K18" s="84" t="str">
        <f t="shared" si="30"/>
        <v/>
      </c>
      <c r="L18" s="84" t="str">
        <f t="shared" si="31"/>
        <v/>
      </c>
      <c r="M18" s="84" t="str">
        <f t="shared" si="32"/>
        <v/>
      </c>
      <c r="N18" s="84" t="str">
        <f t="shared" si="12"/>
        <v/>
      </c>
      <c r="O18" s="84" t="str">
        <f t="shared" si="4"/>
        <v/>
      </c>
      <c r="P18" s="84" t="str">
        <f t="shared" si="33"/>
        <v/>
      </c>
      <c r="Q18" s="84" t="str">
        <f t="shared" si="13"/>
        <v/>
      </c>
      <c r="R18" s="84" t="str">
        <f t="shared" si="6"/>
        <v/>
      </c>
      <c r="S18" s="84" t="str">
        <f t="shared" si="14"/>
        <v/>
      </c>
      <c r="T18" s="84" t="str">
        <f>IF(AND(ISNUMBER('Vstupy hybridů NIRs'!I19),ISNUMBER(K18)),K18*'Vstupy hybridů NIRs'!I19*0.01,"")</f>
        <v/>
      </c>
      <c r="U18" s="84" t="str">
        <f>IF(AND(ISNUMBER('Vstupy hybridů NIRs'!O19),ISNUMBER(L18)),L18*'Vstupy hybridů NIRs'!O19*0.01,"")</f>
        <v/>
      </c>
      <c r="V18" s="84" t="str">
        <f t="shared" si="15"/>
        <v/>
      </c>
      <c r="W18" s="84" t="str">
        <f>IF(AND(ISNUMBER('Vstupy hybridů NIRs'!L19),ISNUMBER(K18)),K18*'Vstupy hybridů NIRs'!L19*0.01,"")</f>
        <v/>
      </c>
      <c r="X18" s="84" t="str">
        <f>IF(AND(ISNUMBER('Vstupy hybridů NIRs'!R19),ISNUMBER(L18)),L18*'Vstupy hybridů NIRs'!R19*0.01,"")</f>
        <v/>
      </c>
      <c r="Y18" s="83" t="str">
        <f t="shared" si="16"/>
        <v/>
      </c>
      <c r="Z18" s="83" t="str">
        <f t="shared" si="17"/>
        <v/>
      </c>
      <c r="AA18" s="83" t="str">
        <f t="shared" si="18"/>
        <v/>
      </c>
      <c r="AB18" s="83" t="str">
        <f>IF(ISNUMBER('Vstupy hybridů NIRs'!J19),'Vstupy hybridů NIRs'!J19,"")</f>
        <v/>
      </c>
      <c r="AC18" s="83" t="str">
        <f>IF(ISNUMBER('Vstupy hybridů NIRs'!K19),'Vstupy hybridů NIRs'!K19,"")</f>
        <v/>
      </c>
      <c r="AD18" s="83" t="str">
        <f>IF(ISNUMBER('Vstupy hybridů NIRs'!P19),'Vstupy hybridů NIRs'!P19,"")</f>
        <v/>
      </c>
      <c r="AE18" s="83" t="str">
        <f>IF(ISNUMBER('Vstupy hybridů NIRs'!Q19),'Vstupy hybridů NIRs'!Q19,"")</f>
        <v/>
      </c>
      <c r="AF18" s="83" t="str">
        <f>IF(ISNUMBER('Vstupy hybridů NIRs'!S19),'Vstupy hybridů NIRs'!S19,"")</f>
        <v/>
      </c>
      <c r="AG18" s="83" t="str">
        <f>IF(AND(ISNUMBER(K18),ISNUMBER('Vstupy hybridů NIRs'!H19),ISNUMBER('Konstanty výpočtů'!$E$9),ISNUMBER(J18)),K18*('Konstanty výpočtů'!$E$9/100)*'Vstupy hybridů NIRs'!H19/J18,"")</f>
        <v/>
      </c>
      <c r="AH18" s="83" t="str">
        <f t="shared" si="34"/>
        <v/>
      </c>
      <c r="AI18" s="83" t="str">
        <f>IF(AND(ISNUMBER(AO18),ISNUMBER(AQ18),ISNUMBER(AK18),ISNUMBER('Konstanty výpočtu NEL'!$E$10)),1000-(AO18+AQ18+AK18+'Konstanty výpočtu NEL'!$E$10),"")</f>
        <v/>
      </c>
      <c r="AJ18" s="83" t="str">
        <f t="shared" si="19"/>
        <v/>
      </c>
      <c r="AK18" s="83" t="str">
        <f>IF(AND(ISNUMBER(AL18),ISNUMBER('Konstanty výpočtů'!$E$7)),AL18*'Konstanty výpočtů'!$E$7/100,"")</f>
        <v/>
      </c>
      <c r="AL18" s="83" t="str">
        <f t="shared" si="20"/>
        <v/>
      </c>
      <c r="AM18" s="83" t="str">
        <f t="shared" si="21"/>
        <v/>
      </c>
      <c r="AN18" s="83" t="str">
        <f t="shared" si="22"/>
        <v/>
      </c>
      <c r="AO18" s="83" t="str">
        <f t="shared" si="23"/>
        <v/>
      </c>
      <c r="AP18" s="83" t="str">
        <f t="shared" si="24"/>
        <v/>
      </c>
      <c r="AQ18" s="83" t="str">
        <f t="shared" si="25"/>
        <v/>
      </c>
      <c r="AR18" s="83" t="str">
        <f t="shared" si="26"/>
        <v/>
      </c>
      <c r="AS18" s="83" t="str">
        <f t="shared" si="27"/>
        <v/>
      </c>
      <c r="AT18" s="83" t="str">
        <f>IF(AND(ISNUMBER(AO18),ISNUMBER(AQ18),ISNUMBER('Konstanty výpočtu NEL'!$E$25),ISNUMBER('Konstanty výpočtu NEL'!$E$28),ISNUMBER('Konstanty výpočtu NEL'!$E$31)),AO18*'Konstanty výpočtu NEL'!$E$25+(1000-AQ18)*'Konstanty výpočtu NEL'!$E$28+'Konstanty výpočtu NEL'!$E$31,"")</f>
        <v/>
      </c>
      <c r="AU18" s="83" t="str">
        <f>IF(AND(ISNUMBER(AO18),ISNUMBER('Konstanty výpočtu NEL'!$G$7),ISNUMBER('Konstanty výpočtu NEL'!$L$10),ISNUMBER(AK18),ISNUMBER(AS18),ISNUMBER(AI18),ISNUMBER('Konstanty výpočtu NEL'!$G$16)),'Konstanty výpočtu NEL'!$G$28*(AO18*'Konstanty výpočtu NEL'!$G$7+'Konstanty výpočtu NEL'!$L$10+AK18*AS18/100+AI18*'Konstanty výpočtu NEL'!$G$16),"")</f>
        <v/>
      </c>
      <c r="AV18" s="83" t="str">
        <f>IF(AND(ISNUMBER(AO18),ISNUMBER('Konstanty výpočtu NEL'!$G$7),ISNUMBER('Konstanty výpočtu NEL'!$L$10),ISNUMBER(AK18),ISNUMBER('Konstanty výpočtu NEL'!$G$13),ISNUMBER(AI18),ISNUMBER('Konstanty výpočtu NEL'!$G$16)),'Konstanty výpočtu NEL'!$G$28*(AO18*'Konstanty výpočtu NEL'!$G$7+'Konstanty výpočtu NEL'!$L$10+AK18*'Konstanty výpočtu NEL'!$G$13+AI18*'Konstanty výpočtu NEL'!$G$16),"")</f>
        <v/>
      </c>
      <c r="AW18" s="83" t="str">
        <f t="shared" si="35"/>
        <v/>
      </c>
      <c r="AX18" s="83" t="str">
        <f t="shared" si="28"/>
        <v/>
      </c>
      <c r="AY18" s="83" t="str">
        <f>IF(AND(ISNUMBER(AP18),ISNUMBER('Konstanty výpočtu NEL'!$E$10),ISNUMBER(AJ18),ISNUMBER(AK18),ISNUMBER(AR18)),(15.27*AP18+28.38*'Konstanty výpočtu NEL'!$E$10/10+1.12*AJ18+4.54*AK18/10)*(100-AR18)/100,"")</f>
        <v/>
      </c>
      <c r="AZ18" s="85" t="str">
        <f t="shared" si="9"/>
        <v/>
      </c>
      <c r="BA18" s="85" t="str">
        <f t="shared" si="36"/>
        <v/>
      </c>
    </row>
    <row r="19" spans="1:53" x14ac:dyDescent="0.2">
      <c r="A19" s="211"/>
      <c r="B19" s="80">
        <f>'Vstupy hybridů NIRs'!B20</f>
        <v>2</v>
      </c>
      <c r="C19" s="81">
        <f>'Vstupy hybridů NIRs'!C20</f>
        <v>0</v>
      </c>
      <c r="D19" s="82" t="str">
        <f>IF(ISBLANK('Vstupy hybridů NIRs'!D20),"",'Vstupy hybridů NIRs'!D20)</f>
        <v/>
      </c>
      <c r="E19" s="82" t="str">
        <f>IF(ISBLANK('Vstupy hybridů NIRs'!E20),"",'Vstupy hybridů NIRs'!E20)</f>
        <v/>
      </c>
      <c r="F19" s="82" t="str">
        <f>IF(ISBLANK('Vstupy hybridů NIRs'!F20),"",'Vstupy hybridů NIRs'!F20)</f>
        <v/>
      </c>
      <c r="G19" s="83" t="str">
        <f t="shared" si="11"/>
        <v/>
      </c>
      <c r="H19" s="83" t="str">
        <f>IF(ISBLANK('Vstupy hybridů NIRs'!G20),"",'Vstupy hybridů NIRs'!G20)</f>
        <v/>
      </c>
      <c r="I19" s="83" t="str">
        <f>IF(ISBLANK('Vstupy hybridů NIRs'!N20),"",'Vstupy hybridů NIRs'!N20)</f>
        <v/>
      </c>
      <c r="J19" s="84" t="str">
        <f t="shared" si="29"/>
        <v/>
      </c>
      <c r="K19" s="84" t="str">
        <f t="shared" si="30"/>
        <v/>
      </c>
      <c r="L19" s="84" t="str">
        <f t="shared" si="31"/>
        <v/>
      </c>
      <c r="M19" s="84" t="str">
        <f t="shared" si="32"/>
        <v/>
      </c>
      <c r="N19" s="84" t="str">
        <f t="shared" si="12"/>
        <v/>
      </c>
      <c r="O19" s="84" t="str">
        <f t="shared" si="4"/>
        <v/>
      </c>
      <c r="P19" s="84" t="str">
        <f t="shared" si="33"/>
        <v/>
      </c>
      <c r="Q19" s="84" t="str">
        <f t="shared" si="13"/>
        <v/>
      </c>
      <c r="R19" s="84" t="str">
        <f t="shared" si="6"/>
        <v/>
      </c>
      <c r="S19" s="84" t="str">
        <f t="shared" si="14"/>
        <v/>
      </c>
      <c r="T19" s="84" t="str">
        <f>IF(AND(ISNUMBER('Vstupy hybridů NIRs'!I20),ISNUMBER(K19)),K19*'Vstupy hybridů NIRs'!I20*0.01,"")</f>
        <v/>
      </c>
      <c r="U19" s="84" t="str">
        <f>IF(AND(ISNUMBER('Vstupy hybridů NIRs'!O20),ISNUMBER(L19)),L19*'Vstupy hybridů NIRs'!O20*0.01,"")</f>
        <v/>
      </c>
      <c r="V19" s="84" t="str">
        <f t="shared" si="15"/>
        <v/>
      </c>
      <c r="W19" s="84" t="str">
        <f>IF(AND(ISNUMBER('Vstupy hybridů NIRs'!L20),ISNUMBER(K19)),K19*'Vstupy hybridů NIRs'!L20*0.01,"")</f>
        <v/>
      </c>
      <c r="X19" s="84" t="str">
        <f>IF(AND(ISNUMBER('Vstupy hybridů NIRs'!R20),ISNUMBER(L19)),L19*'Vstupy hybridů NIRs'!R20*0.01,"")</f>
        <v/>
      </c>
      <c r="Y19" s="83" t="str">
        <f t="shared" si="16"/>
        <v/>
      </c>
      <c r="Z19" s="83" t="str">
        <f t="shared" si="17"/>
        <v/>
      </c>
      <c r="AA19" s="83" t="str">
        <f t="shared" si="18"/>
        <v/>
      </c>
      <c r="AB19" s="83" t="str">
        <f>IF(ISNUMBER('Vstupy hybridů NIRs'!J20),'Vstupy hybridů NIRs'!J20,"")</f>
        <v/>
      </c>
      <c r="AC19" s="83" t="str">
        <f>IF(ISNUMBER('Vstupy hybridů NIRs'!K20),'Vstupy hybridů NIRs'!K20,"")</f>
        <v/>
      </c>
      <c r="AD19" s="83" t="str">
        <f>IF(ISNUMBER('Vstupy hybridů NIRs'!P20),'Vstupy hybridů NIRs'!P20,"")</f>
        <v/>
      </c>
      <c r="AE19" s="83" t="str">
        <f>IF(ISNUMBER('Vstupy hybridů NIRs'!Q20),'Vstupy hybridů NIRs'!Q20,"")</f>
        <v/>
      </c>
      <c r="AF19" s="83" t="str">
        <f>IF(ISNUMBER('Vstupy hybridů NIRs'!S20),'Vstupy hybridů NIRs'!S20,"")</f>
        <v/>
      </c>
      <c r="AG19" s="83" t="str">
        <f>IF(AND(ISNUMBER(K19),ISNUMBER('Vstupy hybridů NIRs'!H20),ISNUMBER('Konstanty výpočtů'!$E$9),ISNUMBER(J19)),K19*('Konstanty výpočtů'!$E$9/100)*'Vstupy hybridů NIRs'!H20/J19,"")</f>
        <v/>
      </c>
      <c r="AH19" s="83" t="str">
        <f t="shared" si="34"/>
        <v/>
      </c>
      <c r="AI19" s="83" t="str">
        <f>IF(AND(ISNUMBER(AO19),ISNUMBER(AQ19),ISNUMBER(AK19),ISNUMBER('Konstanty výpočtu NEL'!$E$10)),1000-(AO19+AQ19+AK19+'Konstanty výpočtu NEL'!$E$10),"")</f>
        <v/>
      </c>
      <c r="AJ19" s="83" t="str">
        <f t="shared" si="19"/>
        <v/>
      </c>
      <c r="AK19" s="83" t="str">
        <f>IF(AND(ISNUMBER(AL19),ISNUMBER('Konstanty výpočtů'!$E$7)),AL19*'Konstanty výpočtů'!$E$7/100,"")</f>
        <v/>
      </c>
      <c r="AL19" s="83" t="str">
        <f t="shared" si="20"/>
        <v/>
      </c>
      <c r="AM19" s="83" t="str">
        <f t="shared" si="21"/>
        <v/>
      </c>
      <c r="AN19" s="83" t="str">
        <f t="shared" si="22"/>
        <v/>
      </c>
      <c r="AO19" s="83" t="str">
        <f t="shared" si="23"/>
        <v/>
      </c>
      <c r="AP19" s="83" t="str">
        <f t="shared" si="24"/>
        <v/>
      </c>
      <c r="AQ19" s="83" t="str">
        <f t="shared" si="25"/>
        <v/>
      </c>
      <c r="AR19" s="83" t="str">
        <f t="shared" si="26"/>
        <v/>
      </c>
      <c r="AS19" s="83" t="str">
        <f t="shared" si="27"/>
        <v/>
      </c>
      <c r="AT19" s="83" t="str">
        <f>IF(AND(ISNUMBER(AO19),ISNUMBER(AQ19),ISNUMBER('Konstanty výpočtu NEL'!$E$25),ISNUMBER('Konstanty výpočtu NEL'!$E$28),ISNUMBER('Konstanty výpočtu NEL'!$E$31)),AO19*'Konstanty výpočtu NEL'!$E$25+(1000-AQ19)*'Konstanty výpočtu NEL'!$E$28+'Konstanty výpočtu NEL'!$E$31,"")</f>
        <v/>
      </c>
      <c r="AU19" s="83" t="str">
        <f>IF(AND(ISNUMBER(AO19),ISNUMBER('Konstanty výpočtu NEL'!$G$7),ISNUMBER('Konstanty výpočtu NEL'!$L$10),ISNUMBER(AK19),ISNUMBER(AS19),ISNUMBER(AI19),ISNUMBER('Konstanty výpočtu NEL'!$G$16)),'Konstanty výpočtu NEL'!$G$28*(AO19*'Konstanty výpočtu NEL'!$G$7+'Konstanty výpočtu NEL'!$L$10+AK19*AS19/100+AI19*'Konstanty výpočtu NEL'!$G$16),"")</f>
        <v/>
      </c>
      <c r="AV19" s="83" t="str">
        <f>IF(AND(ISNUMBER(AO19),ISNUMBER('Konstanty výpočtu NEL'!$G$7),ISNUMBER('Konstanty výpočtu NEL'!$L$10),ISNUMBER(AK19),ISNUMBER('Konstanty výpočtu NEL'!$G$13),ISNUMBER(AI19),ISNUMBER('Konstanty výpočtu NEL'!$G$16)),'Konstanty výpočtu NEL'!$G$28*(AO19*'Konstanty výpočtu NEL'!$G$7+'Konstanty výpočtu NEL'!$L$10+AK19*'Konstanty výpočtu NEL'!$G$13+AI19*'Konstanty výpočtu NEL'!$G$16),"")</f>
        <v/>
      </c>
      <c r="AW19" s="83" t="str">
        <f t="shared" si="35"/>
        <v/>
      </c>
      <c r="AX19" s="83" t="str">
        <f t="shared" si="28"/>
        <v/>
      </c>
      <c r="AY19" s="83" t="str">
        <f>IF(AND(ISNUMBER(AP19),ISNUMBER('Konstanty výpočtu NEL'!$E$10),ISNUMBER(AJ19),ISNUMBER(AK19),ISNUMBER(AR19)),(15.27*AP19+28.38*'Konstanty výpočtu NEL'!$E$10/10+1.12*AJ19+4.54*AK19/10)*(100-AR19)/100,"")</f>
        <v/>
      </c>
      <c r="AZ19" s="85" t="str">
        <f t="shared" si="9"/>
        <v/>
      </c>
      <c r="BA19" s="85" t="str">
        <f t="shared" si="36"/>
        <v/>
      </c>
    </row>
    <row r="20" spans="1:53" x14ac:dyDescent="0.2">
      <c r="A20" s="211"/>
      <c r="B20" s="80">
        <f>'Vstupy hybridů NIRs'!B21</f>
        <v>3</v>
      </c>
      <c r="C20" s="81">
        <f>'Vstupy hybridů NIRs'!C21</f>
        <v>0</v>
      </c>
      <c r="D20" s="82" t="str">
        <f>IF(ISBLANK('Vstupy hybridů NIRs'!D21),"",'Vstupy hybridů NIRs'!D21)</f>
        <v/>
      </c>
      <c r="E20" s="82" t="str">
        <f>IF(ISBLANK('Vstupy hybridů NIRs'!E21),"",'Vstupy hybridů NIRs'!E21)</f>
        <v/>
      </c>
      <c r="F20" s="82" t="str">
        <f>IF(ISBLANK('Vstupy hybridů NIRs'!F21),"",'Vstupy hybridů NIRs'!F21)</f>
        <v/>
      </c>
      <c r="G20" s="83" t="str">
        <f t="shared" si="11"/>
        <v/>
      </c>
      <c r="H20" s="83" t="str">
        <f>IF(ISBLANK('Vstupy hybridů NIRs'!G21),"",'Vstupy hybridů NIRs'!G21)</f>
        <v/>
      </c>
      <c r="I20" s="83" t="str">
        <f>IF(ISBLANK('Vstupy hybridů NIRs'!N21),"",'Vstupy hybridů NIRs'!N21)</f>
        <v/>
      </c>
      <c r="J20" s="84" t="str">
        <f t="shared" si="29"/>
        <v/>
      </c>
      <c r="K20" s="84" t="str">
        <f t="shared" si="30"/>
        <v/>
      </c>
      <c r="L20" s="84" t="str">
        <f t="shared" si="31"/>
        <v/>
      </c>
      <c r="M20" s="84" t="str">
        <f t="shared" si="32"/>
        <v/>
      </c>
      <c r="N20" s="84" t="str">
        <f t="shared" si="12"/>
        <v/>
      </c>
      <c r="O20" s="84" t="str">
        <f t="shared" si="4"/>
        <v/>
      </c>
      <c r="P20" s="84" t="str">
        <f t="shared" si="33"/>
        <v/>
      </c>
      <c r="Q20" s="84" t="str">
        <f t="shared" si="13"/>
        <v/>
      </c>
      <c r="R20" s="84" t="str">
        <f t="shared" si="6"/>
        <v/>
      </c>
      <c r="S20" s="84" t="str">
        <f t="shared" si="14"/>
        <v/>
      </c>
      <c r="T20" s="84" t="str">
        <f>IF(AND(ISNUMBER('Vstupy hybridů NIRs'!I21),ISNUMBER(K20)),K20*'Vstupy hybridů NIRs'!I21*0.01,"")</f>
        <v/>
      </c>
      <c r="U20" s="84" t="str">
        <f>IF(AND(ISNUMBER('Vstupy hybridů NIRs'!O21),ISNUMBER(L20)),L20*'Vstupy hybridů NIRs'!O21*0.01,"")</f>
        <v/>
      </c>
      <c r="V20" s="84" t="str">
        <f t="shared" si="15"/>
        <v/>
      </c>
      <c r="W20" s="84" t="str">
        <f>IF(AND(ISNUMBER('Vstupy hybridů NIRs'!L21),ISNUMBER(K20)),K20*'Vstupy hybridů NIRs'!L21*0.01,"")</f>
        <v/>
      </c>
      <c r="X20" s="84" t="str">
        <f>IF(AND(ISNUMBER('Vstupy hybridů NIRs'!R21),ISNUMBER(L20)),L20*'Vstupy hybridů NIRs'!R21*0.01,"")</f>
        <v/>
      </c>
      <c r="Y20" s="83" t="str">
        <f t="shared" si="16"/>
        <v/>
      </c>
      <c r="Z20" s="83" t="str">
        <f t="shared" si="17"/>
        <v/>
      </c>
      <c r="AA20" s="83" t="str">
        <f t="shared" si="18"/>
        <v/>
      </c>
      <c r="AB20" s="83" t="str">
        <f>IF(ISNUMBER('Vstupy hybridů NIRs'!J21),'Vstupy hybridů NIRs'!J21,"")</f>
        <v/>
      </c>
      <c r="AC20" s="83" t="str">
        <f>IF(ISNUMBER('Vstupy hybridů NIRs'!K21),'Vstupy hybridů NIRs'!K21,"")</f>
        <v/>
      </c>
      <c r="AD20" s="83" t="str">
        <f>IF(ISNUMBER('Vstupy hybridů NIRs'!P21),'Vstupy hybridů NIRs'!P21,"")</f>
        <v/>
      </c>
      <c r="AE20" s="83" t="str">
        <f>IF(ISNUMBER('Vstupy hybridů NIRs'!Q21),'Vstupy hybridů NIRs'!Q21,"")</f>
        <v/>
      </c>
      <c r="AF20" s="83" t="str">
        <f>IF(ISNUMBER('Vstupy hybridů NIRs'!S21),'Vstupy hybridů NIRs'!S21,"")</f>
        <v/>
      </c>
      <c r="AG20" s="83" t="str">
        <f>IF(AND(ISNUMBER(K20),ISNUMBER('Vstupy hybridů NIRs'!H21),ISNUMBER('Konstanty výpočtů'!$E$9),ISNUMBER(J20)),K20*('Konstanty výpočtů'!$E$9/100)*'Vstupy hybridů NIRs'!H21/J20,"")</f>
        <v/>
      </c>
      <c r="AH20" s="83" t="str">
        <f t="shared" si="34"/>
        <v/>
      </c>
      <c r="AI20" s="83" t="str">
        <f>IF(AND(ISNUMBER(AO20),ISNUMBER(AQ20),ISNUMBER(AK20),ISNUMBER('Konstanty výpočtu NEL'!$E$10)),1000-(AO20+AQ20+AK20+'Konstanty výpočtu NEL'!$E$10),"")</f>
        <v/>
      </c>
      <c r="AJ20" s="83" t="str">
        <f t="shared" si="19"/>
        <v/>
      </c>
      <c r="AK20" s="83" t="str">
        <f>IF(AND(ISNUMBER(AL20),ISNUMBER('Konstanty výpočtů'!$E$7)),AL20*'Konstanty výpočtů'!$E$7/100,"")</f>
        <v/>
      </c>
      <c r="AL20" s="83" t="str">
        <f t="shared" si="20"/>
        <v/>
      </c>
      <c r="AM20" s="83" t="str">
        <f t="shared" si="21"/>
        <v/>
      </c>
      <c r="AN20" s="83" t="str">
        <f t="shared" si="22"/>
        <v/>
      </c>
      <c r="AO20" s="83" t="str">
        <f t="shared" si="23"/>
        <v/>
      </c>
      <c r="AP20" s="83" t="str">
        <f t="shared" si="24"/>
        <v/>
      </c>
      <c r="AQ20" s="83" t="str">
        <f t="shared" si="25"/>
        <v/>
      </c>
      <c r="AR20" s="83" t="str">
        <f t="shared" si="26"/>
        <v/>
      </c>
      <c r="AS20" s="83" t="str">
        <f t="shared" si="27"/>
        <v/>
      </c>
      <c r="AT20" s="83" t="str">
        <f>IF(AND(ISNUMBER(AO20),ISNUMBER(AQ20),ISNUMBER('Konstanty výpočtu NEL'!$E$25),ISNUMBER('Konstanty výpočtu NEL'!$E$28),ISNUMBER('Konstanty výpočtu NEL'!$E$31)),AO20*'Konstanty výpočtu NEL'!$E$25+(1000-AQ20)*'Konstanty výpočtu NEL'!$E$28+'Konstanty výpočtu NEL'!$E$31,"")</f>
        <v/>
      </c>
      <c r="AU20" s="83" t="str">
        <f>IF(AND(ISNUMBER(AO20),ISNUMBER('Konstanty výpočtu NEL'!$G$7),ISNUMBER('Konstanty výpočtu NEL'!$L$10),ISNUMBER(AK20),ISNUMBER(AS20),ISNUMBER(AI20),ISNUMBER('Konstanty výpočtu NEL'!$G$16)),'Konstanty výpočtu NEL'!$G$28*(AO20*'Konstanty výpočtu NEL'!$G$7+'Konstanty výpočtu NEL'!$L$10+AK20*AS20/100+AI20*'Konstanty výpočtu NEL'!$G$16),"")</f>
        <v/>
      </c>
      <c r="AV20" s="83" t="str">
        <f>IF(AND(ISNUMBER(AO20),ISNUMBER('Konstanty výpočtu NEL'!$G$7),ISNUMBER('Konstanty výpočtu NEL'!$L$10),ISNUMBER(AK20),ISNUMBER('Konstanty výpočtu NEL'!$G$13),ISNUMBER(AI20),ISNUMBER('Konstanty výpočtu NEL'!$G$16)),'Konstanty výpočtu NEL'!$G$28*(AO20*'Konstanty výpočtu NEL'!$G$7+'Konstanty výpočtu NEL'!$L$10+AK20*'Konstanty výpočtu NEL'!$G$13+AI20*'Konstanty výpočtu NEL'!$G$16),"")</f>
        <v/>
      </c>
      <c r="AW20" s="83" t="str">
        <f t="shared" si="35"/>
        <v/>
      </c>
      <c r="AX20" s="83" t="str">
        <f t="shared" si="28"/>
        <v/>
      </c>
      <c r="AY20" s="83" t="str">
        <f>IF(AND(ISNUMBER(AP20),ISNUMBER('Konstanty výpočtu NEL'!$E$10),ISNUMBER(AJ20),ISNUMBER(AK20),ISNUMBER(AR20)),(15.27*AP20+28.38*'Konstanty výpočtu NEL'!$E$10/10+1.12*AJ20+4.54*AK20/10)*(100-AR20)/100,"")</f>
        <v/>
      </c>
      <c r="AZ20" s="85" t="str">
        <f t="shared" si="9"/>
        <v/>
      </c>
      <c r="BA20" s="85" t="str">
        <f t="shared" si="36"/>
        <v/>
      </c>
    </row>
    <row r="21" spans="1:53" ht="12.75" customHeight="1" x14ac:dyDescent="0.2">
      <c r="A21" s="211" t="str">
        <f>'Vstupy hybridů NIRs'!A22</f>
        <v>H6</v>
      </c>
      <c r="B21" s="80">
        <f>'Vstupy hybridů NIRs'!B22</f>
        <v>1</v>
      </c>
      <c r="C21" s="81">
        <f>'Vstupy hybridů NIRs'!C22</f>
        <v>0</v>
      </c>
      <c r="D21" s="82" t="str">
        <f>IF(ISBLANK('Vstupy hybridů NIRs'!D22),"",'Vstupy hybridů NIRs'!D22)</f>
        <v/>
      </c>
      <c r="E21" s="82" t="str">
        <f>IF(ISBLANK('Vstupy hybridů NIRs'!E22),"",'Vstupy hybridů NIRs'!E22)</f>
        <v/>
      </c>
      <c r="F21" s="82" t="str">
        <f>IF(ISBLANK('Vstupy hybridů NIRs'!F22),"",'Vstupy hybridů NIRs'!F22)</f>
        <v/>
      </c>
      <c r="G21" s="83" t="str">
        <f t="shared" si="11"/>
        <v/>
      </c>
      <c r="H21" s="83" t="str">
        <f>IF(ISBLANK('Vstupy hybridů NIRs'!G22),"",'Vstupy hybridů NIRs'!G22)</f>
        <v/>
      </c>
      <c r="I21" s="83" t="str">
        <f>IF(ISBLANK('Vstupy hybridů NIRs'!N22),"",'Vstupy hybridů NIRs'!N22)</f>
        <v/>
      </c>
      <c r="J21" s="84" t="str">
        <f t="shared" si="29"/>
        <v/>
      </c>
      <c r="K21" s="84" t="str">
        <f t="shared" si="30"/>
        <v/>
      </c>
      <c r="L21" s="84" t="str">
        <f t="shared" si="31"/>
        <v/>
      </c>
      <c r="M21" s="84" t="str">
        <f t="shared" si="32"/>
        <v/>
      </c>
      <c r="N21" s="84" t="str">
        <f t="shared" si="12"/>
        <v/>
      </c>
      <c r="O21" s="84" t="str">
        <f t="shared" si="4"/>
        <v/>
      </c>
      <c r="P21" s="84" t="str">
        <f t="shared" si="33"/>
        <v/>
      </c>
      <c r="Q21" s="84" t="str">
        <f t="shared" si="13"/>
        <v/>
      </c>
      <c r="R21" s="84" t="str">
        <f t="shared" si="6"/>
        <v/>
      </c>
      <c r="S21" s="84" t="str">
        <f t="shared" si="14"/>
        <v/>
      </c>
      <c r="T21" s="84" t="str">
        <f>IF(AND(ISNUMBER('Vstupy hybridů NIRs'!I22),ISNUMBER(K21)),K21*'Vstupy hybridů NIRs'!I22*0.01,"")</f>
        <v/>
      </c>
      <c r="U21" s="84" t="str">
        <f>IF(AND(ISNUMBER('Vstupy hybridů NIRs'!O22),ISNUMBER(L21)),L21*'Vstupy hybridů NIRs'!O22*0.01,"")</f>
        <v/>
      </c>
      <c r="V21" s="84" t="str">
        <f t="shared" si="15"/>
        <v/>
      </c>
      <c r="W21" s="84" t="str">
        <f>IF(AND(ISNUMBER('Vstupy hybridů NIRs'!L22),ISNUMBER(K21)),K21*'Vstupy hybridů NIRs'!L22*0.01,"")</f>
        <v/>
      </c>
      <c r="X21" s="84" t="str">
        <f>IF(AND(ISNUMBER('Vstupy hybridů NIRs'!R22),ISNUMBER(L21)),L21*'Vstupy hybridů NIRs'!R22*0.01,"")</f>
        <v/>
      </c>
      <c r="Y21" s="83" t="str">
        <f t="shared" si="16"/>
        <v/>
      </c>
      <c r="Z21" s="83" t="str">
        <f t="shared" si="17"/>
        <v/>
      </c>
      <c r="AA21" s="83" t="str">
        <f t="shared" si="18"/>
        <v/>
      </c>
      <c r="AB21" s="83" t="str">
        <f>IF(ISNUMBER('Vstupy hybridů NIRs'!J22),'Vstupy hybridů NIRs'!J22,"")</f>
        <v/>
      </c>
      <c r="AC21" s="83" t="str">
        <f>IF(ISNUMBER('Vstupy hybridů NIRs'!K22),'Vstupy hybridů NIRs'!K22,"")</f>
        <v/>
      </c>
      <c r="AD21" s="83" t="str">
        <f>IF(ISNUMBER('Vstupy hybridů NIRs'!P22),'Vstupy hybridů NIRs'!P22,"")</f>
        <v/>
      </c>
      <c r="AE21" s="83" t="str">
        <f>IF(ISNUMBER('Vstupy hybridů NIRs'!Q22),'Vstupy hybridů NIRs'!Q22,"")</f>
        <v/>
      </c>
      <c r="AF21" s="83" t="str">
        <f>IF(ISNUMBER('Vstupy hybridů NIRs'!S22),'Vstupy hybridů NIRs'!S22,"")</f>
        <v/>
      </c>
      <c r="AG21" s="83" t="str">
        <f>IF(AND(ISNUMBER(K21),ISNUMBER('Vstupy hybridů NIRs'!H22),ISNUMBER('Konstanty výpočtů'!$E$9),ISNUMBER(J21)),K21*('Konstanty výpočtů'!$E$9/100)*'Vstupy hybridů NIRs'!H22/J21,"")</f>
        <v/>
      </c>
      <c r="AH21" s="83" t="str">
        <f t="shared" si="34"/>
        <v/>
      </c>
      <c r="AI21" s="83" t="str">
        <f>IF(AND(ISNUMBER(AO21),ISNUMBER(AQ21),ISNUMBER(AK21),ISNUMBER('Konstanty výpočtu NEL'!$E$10)),1000-(AO21+AQ21+AK21+'Konstanty výpočtu NEL'!$E$10),"")</f>
        <v/>
      </c>
      <c r="AJ21" s="83" t="str">
        <f t="shared" si="19"/>
        <v/>
      </c>
      <c r="AK21" s="83" t="str">
        <f>IF(AND(ISNUMBER(AL21),ISNUMBER('Konstanty výpočtů'!$E$7)),AL21*'Konstanty výpočtů'!$E$7/100,"")</f>
        <v/>
      </c>
      <c r="AL21" s="83" t="str">
        <f t="shared" si="20"/>
        <v/>
      </c>
      <c r="AM21" s="83" t="str">
        <f t="shared" si="21"/>
        <v/>
      </c>
      <c r="AN21" s="83" t="str">
        <f t="shared" si="22"/>
        <v/>
      </c>
      <c r="AO21" s="83" t="str">
        <f t="shared" si="23"/>
        <v/>
      </c>
      <c r="AP21" s="83" t="str">
        <f t="shared" si="24"/>
        <v/>
      </c>
      <c r="AQ21" s="83" t="str">
        <f t="shared" si="25"/>
        <v/>
      </c>
      <c r="AR21" s="83" t="str">
        <f t="shared" si="26"/>
        <v/>
      </c>
      <c r="AS21" s="83" t="str">
        <f t="shared" si="27"/>
        <v/>
      </c>
      <c r="AT21" s="83" t="str">
        <f>IF(AND(ISNUMBER(AO21),ISNUMBER(AQ21),ISNUMBER('Konstanty výpočtu NEL'!$E$25),ISNUMBER('Konstanty výpočtu NEL'!$E$28),ISNUMBER('Konstanty výpočtu NEL'!$E$31)),AO21*'Konstanty výpočtu NEL'!$E$25+(1000-AQ21)*'Konstanty výpočtu NEL'!$E$28+'Konstanty výpočtu NEL'!$E$31,"")</f>
        <v/>
      </c>
      <c r="AU21" s="83" t="str">
        <f>IF(AND(ISNUMBER(AO21),ISNUMBER('Konstanty výpočtu NEL'!$G$7),ISNUMBER('Konstanty výpočtu NEL'!$L$10),ISNUMBER(AK21),ISNUMBER(AS21),ISNUMBER(AI21),ISNUMBER('Konstanty výpočtu NEL'!$G$16)),'Konstanty výpočtu NEL'!$G$28*(AO21*'Konstanty výpočtu NEL'!$G$7+'Konstanty výpočtu NEL'!$L$10+AK21*AS21/100+AI21*'Konstanty výpočtu NEL'!$G$16),"")</f>
        <v/>
      </c>
      <c r="AV21" s="83" t="str">
        <f>IF(AND(ISNUMBER(AO21),ISNUMBER('Konstanty výpočtu NEL'!$G$7),ISNUMBER('Konstanty výpočtu NEL'!$L$10),ISNUMBER(AK21),ISNUMBER('Konstanty výpočtu NEL'!$G$13),ISNUMBER(AI21),ISNUMBER('Konstanty výpočtu NEL'!$G$16)),'Konstanty výpočtu NEL'!$G$28*(AO21*'Konstanty výpočtu NEL'!$G$7+'Konstanty výpočtu NEL'!$L$10+AK21*'Konstanty výpočtu NEL'!$G$13+AI21*'Konstanty výpočtu NEL'!$G$16),"")</f>
        <v/>
      </c>
      <c r="AW21" s="83" t="str">
        <f t="shared" si="35"/>
        <v/>
      </c>
      <c r="AX21" s="83" t="str">
        <f t="shared" si="28"/>
        <v/>
      </c>
      <c r="AY21" s="83" t="str">
        <f>IF(AND(ISNUMBER(AP21),ISNUMBER('Konstanty výpočtu NEL'!$E$10),ISNUMBER(AJ21),ISNUMBER(AK21),ISNUMBER(AR21)),(15.27*AP21+28.38*'Konstanty výpočtu NEL'!$E$10/10+1.12*AJ21+4.54*AK21/10)*(100-AR21)/100,"")</f>
        <v/>
      </c>
      <c r="AZ21" s="85" t="str">
        <f t="shared" si="9"/>
        <v/>
      </c>
      <c r="BA21" s="85" t="str">
        <f t="shared" si="36"/>
        <v/>
      </c>
    </row>
    <row r="22" spans="1:53" x14ac:dyDescent="0.2">
      <c r="A22" s="211"/>
      <c r="B22" s="80">
        <f>'Vstupy hybridů NIRs'!B23</f>
        <v>2</v>
      </c>
      <c r="C22" s="81">
        <f>'Vstupy hybridů NIRs'!C23</f>
        <v>0</v>
      </c>
      <c r="D22" s="82" t="str">
        <f>IF(ISBLANK('Vstupy hybridů NIRs'!D23),"",'Vstupy hybridů NIRs'!D23)</f>
        <v/>
      </c>
      <c r="E22" s="82" t="str">
        <f>IF(ISBLANK('Vstupy hybridů NIRs'!E23),"",'Vstupy hybridů NIRs'!E23)</f>
        <v/>
      </c>
      <c r="F22" s="82" t="str">
        <f>IF(ISBLANK('Vstupy hybridů NIRs'!F23),"",'Vstupy hybridů NIRs'!F23)</f>
        <v/>
      </c>
      <c r="G22" s="83" t="str">
        <f t="shared" si="11"/>
        <v/>
      </c>
      <c r="H22" s="83" t="str">
        <f>IF(ISBLANK('Vstupy hybridů NIRs'!G23),"",'Vstupy hybridů NIRs'!G23)</f>
        <v/>
      </c>
      <c r="I22" s="83" t="str">
        <f>IF(ISBLANK('Vstupy hybridů NIRs'!N23),"",'Vstupy hybridů NIRs'!N23)</f>
        <v/>
      </c>
      <c r="J22" s="84" t="str">
        <f t="shared" si="29"/>
        <v/>
      </c>
      <c r="K22" s="84" t="str">
        <f t="shared" si="30"/>
        <v/>
      </c>
      <c r="L22" s="84" t="str">
        <f t="shared" si="31"/>
        <v/>
      </c>
      <c r="M22" s="84" t="str">
        <f t="shared" si="32"/>
        <v/>
      </c>
      <c r="N22" s="84" t="str">
        <f t="shared" si="12"/>
        <v/>
      </c>
      <c r="O22" s="84" t="str">
        <f t="shared" si="4"/>
        <v/>
      </c>
      <c r="P22" s="84" t="str">
        <f t="shared" si="33"/>
        <v/>
      </c>
      <c r="Q22" s="84" t="str">
        <f t="shared" si="13"/>
        <v/>
      </c>
      <c r="R22" s="84" t="str">
        <f t="shared" si="6"/>
        <v/>
      </c>
      <c r="S22" s="84" t="str">
        <f t="shared" si="14"/>
        <v/>
      </c>
      <c r="T22" s="84" t="str">
        <f>IF(AND(ISNUMBER('Vstupy hybridů NIRs'!I23),ISNUMBER(K22)),K22*'Vstupy hybridů NIRs'!I23*0.01,"")</f>
        <v/>
      </c>
      <c r="U22" s="84" t="str">
        <f>IF(AND(ISNUMBER('Vstupy hybridů NIRs'!O23),ISNUMBER(L22)),L22*'Vstupy hybridů NIRs'!O23*0.01,"")</f>
        <v/>
      </c>
      <c r="V22" s="84" t="str">
        <f t="shared" si="15"/>
        <v/>
      </c>
      <c r="W22" s="84" t="str">
        <f>IF(AND(ISNUMBER('Vstupy hybridů NIRs'!L23),ISNUMBER(K22)),K22*'Vstupy hybridů NIRs'!L23*0.01,"")</f>
        <v/>
      </c>
      <c r="X22" s="84" t="str">
        <f>IF(AND(ISNUMBER('Vstupy hybridů NIRs'!R23),ISNUMBER(L22)),L22*'Vstupy hybridů NIRs'!R23*0.01,"")</f>
        <v/>
      </c>
      <c r="Y22" s="83" t="str">
        <f t="shared" si="16"/>
        <v/>
      </c>
      <c r="Z22" s="83" t="str">
        <f t="shared" si="17"/>
        <v/>
      </c>
      <c r="AA22" s="83" t="str">
        <f t="shared" si="18"/>
        <v/>
      </c>
      <c r="AB22" s="83" t="str">
        <f>IF(ISNUMBER('Vstupy hybridů NIRs'!J23),'Vstupy hybridů NIRs'!J23,"")</f>
        <v/>
      </c>
      <c r="AC22" s="83" t="str">
        <f>IF(ISNUMBER('Vstupy hybridů NIRs'!K23),'Vstupy hybridů NIRs'!K23,"")</f>
        <v/>
      </c>
      <c r="AD22" s="83" t="str">
        <f>IF(ISNUMBER('Vstupy hybridů NIRs'!P23),'Vstupy hybridů NIRs'!P23,"")</f>
        <v/>
      </c>
      <c r="AE22" s="83" t="str">
        <f>IF(ISNUMBER('Vstupy hybridů NIRs'!Q23),'Vstupy hybridů NIRs'!Q23,"")</f>
        <v/>
      </c>
      <c r="AF22" s="83" t="str">
        <f>IF(ISNUMBER('Vstupy hybridů NIRs'!S23),'Vstupy hybridů NIRs'!S23,"")</f>
        <v/>
      </c>
      <c r="AG22" s="83" t="str">
        <f>IF(AND(ISNUMBER(K22),ISNUMBER('Vstupy hybridů NIRs'!H23),ISNUMBER('Konstanty výpočtů'!$E$9),ISNUMBER(J22)),K22*('Konstanty výpočtů'!$E$9/100)*'Vstupy hybridů NIRs'!H23/J22,"")</f>
        <v/>
      </c>
      <c r="AH22" s="83" t="str">
        <f t="shared" si="34"/>
        <v/>
      </c>
      <c r="AI22" s="83" t="str">
        <f>IF(AND(ISNUMBER(AO22),ISNUMBER(AQ22),ISNUMBER(AK22),ISNUMBER('Konstanty výpočtu NEL'!$E$10)),1000-(AO22+AQ22+AK22+'Konstanty výpočtu NEL'!$E$10),"")</f>
        <v/>
      </c>
      <c r="AJ22" s="83" t="str">
        <f t="shared" si="19"/>
        <v/>
      </c>
      <c r="AK22" s="83" t="str">
        <f>IF(AND(ISNUMBER(AL22),ISNUMBER('Konstanty výpočtů'!$E$7)),AL22*'Konstanty výpočtů'!$E$7/100,"")</f>
        <v/>
      </c>
      <c r="AL22" s="83" t="str">
        <f t="shared" si="20"/>
        <v/>
      </c>
      <c r="AM22" s="83" t="str">
        <f t="shared" si="21"/>
        <v/>
      </c>
      <c r="AN22" s="83" t="str">
        <f t="shared" si="22"/>
        <v/>
      </c>
      <c r="AO22" s="83" t="str">
        <f t="shared" si="23"/>
        <v/>
      </c>
      <c r="AP22" s="83" t="str">
        <f t="shared" si="24"/>
        <v/>
      </c>
      <c r="AQ22" s="83" t="str">
        <f t="shared" si="25"/>
        <v/>
      </c>
      <c r="AR22" s="83" t="str">
        <f t="shared" si="26"/>
        <v/>
      </c>
      <c r="AS22" s="83" t="str">
        <f t="shared" si="27"/>
        <v/>
      </c>
      <c r="AT22" s="83" t="str">
        <f>IF(AND(ISNUMBER(AO22),ISNUMBER(AQ22),ISNUMBER('Konstanty výpočtu NEL'!$E$25),ISNUMBER('Konstanty výpočtu NEL'!$E$28),ISNUMBER('Konstanty výpočtu NEL'!$E$31)),AO22*'Konstanty výpočtu NEL'!$E$25+(1000-AQ22)*'Konstanty výpočtu NEL'!$E$28+'Konstanty výpočtu NEL'!$E$31,"")</f>
        <v/>
      </c>
      <c r="AU22" s="83" t="str">
        <f>IF(AND(ISNUMBER(AO22),ISNUMBER('Konstanty výpočtu NEL'!$G$7),ISNUMBER('Konstanty výpočtu NEL'!$L$10),ISNUMBER(AK22),ISNUMBER(AS22),ISNUMBER(AI22),ISNUMBER('Konstanty výpočtu NEL'!$G$16)),'Konstanty výpočtu NEL'!$G$28*(AO22*'Konstanty výpočtu NEL'!$G$7+'Konstanty výpočtu NEL'!$L$10+AK22*AS22/100+AI22*'Konstanty výpočtu NEL'!$G$16),"")</f>
        <v/>
      </c>
      <c r="AV22" s="83" t="str">
        <f>IF(AND(ISNUMBER(AO22),ISNUMBER('Konstanty výpočtu NEL'!$G$7),ISNUMBER('Konstanty výpočtu NEL'!$L$10),ISNUMBER(AK22),ISNUMBER('Konstanty výpočtu NEL'!$G$13),ISNUMBER(AI22),ISNUMBER('Konstanty výpočtu NEL'!$G$16)),'Konstanty výpočtu NEL'!$G$28*(AO22*'Konstanty výpočtu NEL'!$G$7+'Konstanty výpočtu NEL'!$L$10+AK22*'Konstanty výpočtu NEL'!$G$13+AI22*'Konstanty výpočtu NEL'!$G$16),"")</f>
        <v/>
      </c>
      <c r="AW22" s="83" t="str">
        <f t="shared" si="35"/>
        <v/>
      </c>
      <c r="AX22" s="83" t="str">
        <f t="shared" si="28"/>
        <v/>
      </c>
      <c r="AY22" s="83" t="str">
        <f>IF(AND(ISNUMBER(AP22),ISNUMBER('Konstanty výpočtu NEL'!$E$10),ISNUMBER(AJ22),ISNUMBER(AK22),ISNUMBER(AR22)),(15.27*AP22+28.38*'Konstanty výpočtu NEL'!$E$10/10+1.12*AJ22+4.54*AK22/10)*(100-AR22)/100,"")</f>
        <v/>
      </c>
      <c r="AZ22" s="85" t="str">
        <f t="shared" si="9"/>
        <v/>
      </c>
      <c r="BA22" s="85" t="str">
        <f t="shared" si="36"/>
        <v/>
      </c>
    </row>
    <row r="23" spans="1:53" x14ac:dyDescent="0.2">
      <c r="A23" s="211"/>
      <c r="B23" s="80">
        <f>'Vstupy hybridů NIRs'!B24</f>
        <v>3</v>
      </c>
      <c r="C23" s="81">
        <f>'Vstupy hybridů NIRs'!C24</f>
        <v>0</v>
      </c>
      <c r="D23" s="82" t="str">
        <f>IF(ISBLANK('Vstupy hybridů NIRs'!D24),"",'Vstupy hybridů NIRs'!D24)</f>
        <v/>
      </c>
      <c r="E23" s="82" t="str">
        <f>IF(ISBLANK('Vstupy hybridů NIRs'!E24),"",'Vstupy hybridů NIRs'!E24)</f>
        <v/>
      </c>
      <c r="F23" s="82" t="str">
        <f>IF(ISBLANK('Vstupy hybridů NIRs'!F24),"",'Vstupy hybridů NIRs'!F24)</f>
        <v/>
      </c>
      <c r="G23" s="83" t="str">
        <f t="shared" si="11"/>
        <v/>
      </c>
      <c r="H23" s="83" t="str">
        <f>IF(ISBLANK('Vstupy hybridů NIRs'!G24),"",'Vstupy hybridů NIRs'!G24)</f>
        <v/>
      </c>
      <c r="I23" s="83" t="str">
        <f>IF(ISBLANK('Vstupy hybridů NIRs'!N24),"",'Vstupy hybridů NIRs'!N24)</f>
        <v/>
      </c>
      <c r="J23" s="84" t="str">
        <f t="shared" si="29"/>
        <v/>
      </c>
      <c r="K23" s="84" t="str">
        <f t="shared" si="30"/>
        <v/>
      </c>
      <c r="L23" s="84" t="str">
        <f t="shared" si="31"/>
        <v/>
      </c>
      <c r="M23" s="84" t="str">
        <f t="shared" si="32"/>
        <v/>
      </c>
      <c r="N23" s="84" t="str">
        <f t="shared" si="12"/>
        <v/>
      </c>
      <c r="O23" s="84" t="str">
        <f t="shared" si="4"/>
        <v/>
      </c>
      <c r="P23" s="84" t="str">
        <f t="shared" si="33"/>
        <v/>
      </c>
      <c r="Q23" s="84" t="str">
        <f t="shared" si="13"/>
        <v/>
      </c>
      <c r="R23" s="84" t="str">
        <f t="shared" si="6"/>
        <v/>
      </c>
      <c r="S23" s="84" t="str">
        <f t="shared" si="14"/>
        <v/>
      </c>
      <c r="T23" s="84" t="str">
        <f>IF(AND(ISNUMBER('Vstupy hybridů NIRs'!I24),ISNUMBER(K23)),K23*'Vstupy hybridů NIRs'!I24*0.01,"")</f>
        <v/>
      </c>
      <c r="U23" s="84" t="str">
        <f>IF(AND(ISNUMBER('Vstupy hybridů NIRs'!O24),ISNUMBER(L23)),L23*'Vstupy hybridů NIRs'!O24*0.01,"")</f>
        <v/>
      </c>
      <c r="V23" s="84" t="str">
        <f t="shared" si="15"/>
        <v/>
      </c>
      <c r="W23" s="84" t="str">
        <f>IF(AND(ISNUMBER('Vstupy hybridů NIRs'!L24),ISNUMBER(K23)),K23*'Vstupy hybridů NIRs'!L24*0.01,"")</f>
        <v/>
      </c>
      <c r="X23" s="84" t="str">
        <f>IF(AND(ISNUMBER('Vstupy hybridů NIRs'!R24),ISNUMBER(L23)),L23*'Vstupy hybridů NIRs'!R24*0.01,"")</f>
        <v/>
      </c>
      <c r="Y23" s="83" t="str">
        <f t="shared" si="16"/>
        <v/>
      </c>
      <c r="Z23" s="83" t="str">
        <f t="shared" si="17"/>
        <v/>
      </c>
      <c r="AA23" s="83" t="str">
        <f t="shared" si="18"/>
        <v/>
      </c>
      <c r="AB23" s="83" t="str">
        <f>IF(ISNUMBER('Vstupy hybridů NIRs'!J24),'Vstupy hybridů NIRs'!J24,"")</f>
        <v/>
      </c>
      <c r="AC23" s="83" t="str">
        <f>IF(ISNUMBER('Vstupy hybridů NIRs'!K24),'Vstupy hybridů NIRs'!K24,"")</f>
        <v/>
      </c>
      <c r="AD23" s="83" t="str">
        <f>IF(ISNUMBER('Vstupy hybridů NIRs'!P24),'Vstupy hybridů NIRs'!P24,"")</f>
        <v/>
      </c>
      <c r="AE23" s="83" t="str">
        <f>IF(ISNUMBER('Vstupy hybridů NIRs'!Q24),'Vstupy hybridů NIRs'!Q24,"")</f>
        <v/>
      </c>
      <c r="AF23" s="83" t="str">
        <f>IF(ISNUMBER('Vstupy hybridů NIRs'!S24),'Vstupy hybridů NIRs'!S24,"")</f>
        <v/>
      </c>
      <c r="AG23" s="83" t="str">
        <f>IF(AND(ISNUMBER(K23),ISNUMBER('Vstupy hybridů NIRs'!H24),ISNUMBER('Konstanty výpočtů'!$E$9),ISNUMBER(J23)),K23*('Konstanty výpočtů'!$E$9/100)*'Vstupy hybridů NIRs'!H24/J23,"")</f>
        <v/>
      </c>
      <c r="AH23" s="83" t="str">
        <f t="shared" si="34"/>
        <v/>
      </c>
      <c r="AI23" s="83" t="str">
        <f>IF(AND(ISNUMBER(AO23),ISNUMBER(AQ23),ISNUMBER(AK23),ISNUMBER('Konstanty výpočtu NEL'!$E$10)),1000-(AO23+AQ23+AK23+'Konstanty výpočtu NEL'!$E$10),"")</f>
        <v/>
      </c>
      <c r="AJ23" s="83" t="str">
        <f t="shared" si="19"/>
        <v/>
      </c>
      <c r="AK23" s="83" t="str">
        <f>IF(AND(ISNUMBER(AL23),ISNUMBER('Konstanty výpočtů'!$E$7)),AL23*'Konstanty výpočtů'!$E$7/100,"")</f>
        <v/>
      </c>
      <c r="AL23" s="83" t="str">
        <f t="shared" si="20"/>
        <v/>
      </c>
      <c r="AM23" s="83" t="str">
        <f t="shared" si="21"/>
        <v/>
      </c>
      <c r="AN23" s="83" t="str">
        <f t="shared" si="22"/>
        <v/>
      </c>
      <c r="AO23" s="83" t="str">
        <f t="shared" si="23"/>
        <v/>
      </c>
      <c r="AP23" s="83" t="str">
        <f t="shared" si="24"/>
        <v/>
      </c>
      <c r="AQ23" s="83" t="str">
        <f t="shared" si="25"/>
        <v/>
      </c>
      <c r="AR23" s="83" t="str">
        <f t="shared" si="26"/>
        <v/>
      </c>
      <c r="AS23" s="83" t="str">
        <f t="shared" si="27"/>
        <v/>
      </c>
      <c r="AT23" s="83" t="str">
        <f>IF(AND(ISNUMBER(AO23),ISNUMBER(AQ23),ISNUMBER('Konstanty výpočtu NEL'!$E$25),ISNUMBER('Konstanty výpočtu NEL'!$E$28),ISNUMBER('Konstanty výpočtu NEL'!$E$31)),AO23*'Konstanty výpočtu NEL'!$E$25+(1000-AQ23)*'Konstanty výpočtu NEL'!$E$28+'Konstanty výpočtu NEL'!$E$31,"")</f>
        <v/>
      </c>
      <c r="AU23" s="83" t="str">
        <f>IF(AND(ISNUMBER(AO23),ISNUMBER('Konstanty výpočtu NEL'!$G$7),ISNUMBER('Konstanty výpočtu NEL'!$L$10),ISNUMBER(AK23),ISNUMBER(AS23),ISNUMBER(AI23),ISNUMBER('Konstanty výpočtu NEL'!$G$16)),'Konstanty výpočtu NEL'!$G$28*(AO23*'Konstanty výpočtu NEL'!$G$7+'Konstanty výpočtu NEL'!$L$10+AK23*AS23/100+AI23*'Konstanty výpočtu NEL'!$G$16),"")</f>
        <v/>
      </c>
      <c r="AV23" s="83" t="str">
        <f>IF(AND(ISNUMBER(AO23),ISNUMBER('Konstanty výpočtu NEL'!$G$7),ISNUMBER('Konstanty výpočtu NEL'!$L$10),ISNUMBER(AK23),ISNUMBER('Konstanty výpočtu NEL'!$G$13),ISNUMBER(AI23),ISNUMBER('Konstanty výpočtu NEL'!$G$16)),'Konstanty výpočtu NEL'!$G$28*(AO23*'Konstanty výpočtu NEL'!$G$7+'Konstanty výpočtu NEL'!$L$10+AK23*'Konstanty výpočtu NEL'!$G$13+AI23*'Konstanty výpočtu NEL'!$G$16),"")</f>
        <v/>
      </c>
      <c r="AW23" s="83" t="str">
        <f t="shared" si="35"/>
        <v/>
      </c>
      <c r="AX23" s="83" t="str">
        <f t="shared" si="28"/>
        <v/>
      </c>
      <c r="AY23" s="83" t="str">
        <f>IF(AND(ISNUMBER(AP23),ISNUMBER('Konstanty výpočtu NEL'!$E$10),ISNUMBER(AJ23),ISNUMBER(AK23),ISNUMBER(AR23)),(15.27*AP23+28.38*'Konstanty výpočtu NEL'!$E$10/10+1.12*AJ23+4.54*AK23/10)*(100-AR23)/100,"")</f>
        <v/>
      </c>
      <c r="AZ23" s="85" t="str">
        <f t="shared" si="9"/>
        <v/>
      </c>
      <c r="BA23" s="85" t="str">
        <f t="shared" si="36"/>
        <v/>
      </c>
    </row>
    <row r="24" spans="1:53" ht="12.75" customHeight="1" x14ac:dyDescent="0.2">
      <c r="A24" s="211" t="str">
        <f>'Vstupy hybridů NIRs'!A25</f>
        <v>H7</v>
      </c>
      <c r="B24" s="80">
        <f>'Vstupy hybridů NIRs'!B25</f>
        <v>1</v>
      </c>
      <c r="C24" s="81">
        <f>'Vstupy hybridů NIRs'!C25</f>
        <v>0</v>
      </c>
      <c r="D24" s="82" t="str">
        <f>IF(ISBLANK('Vstupy hybridů NIRs'!D25),"",'Vstupy hybridů NIRs'!D25)</f>
        <v/>
      </c>
      <c r="E24" s="82" t="str">
        <f>IF(ISBLANK('Vstupy hybridů NIRs'!E25),"",'Vstupy hybridů NIRs'!E25)</f>
        <v/>
      </c>
      <c r="F24" s="82" t="str">
        <f>IF(ISBLANK('Vstupy hybridů NIRs'!F25),"",'Vstupy hybridů NIRs'!F25)</f>
        <v/>
      </c>
      <c r="G24" s="83" t="str">
        <f t="shared" si="11"/>
        <v/>
      </c>
      <c r="H24" s="83" t="str">
        <f>IF(ISBLANK('Vstupy hybridů NIRs'!G25),"",'Vstupy hybridů NIRs'!G25)</f>
        <v/>
      </c>
      <c r="I24" s="83" t="str">
        <f>IF(ISBLANK('Vstupy hybridů NIRs'!N25),"",'Vstupy hybridů NIRs'!N25)</f>
        <v/>
      </c>
      <c r="J24" s="84" t="str">
        <f t="shared" si="29"/>
        <v/>
      </c>
      <c r="K24" s="84" t="str">
        <f t="shared" si="30"/>
        <v/>
      </c>
      <c r="L24" s="84" t="str">
        <f t="shared" si="31"/>
        <v/>
      </c>
      <c r="M24" s="84" t="str">
        <f t="shared" si="32"/>
        <v/>
      </c>
      <c r="N24" s="84" t="str">
        <f t="shared" si="12"/>
        <v/>
      </c>
      <c r="O24" s="84" t="str">
        <f t="shared" si="4"/>
        <v/>
      </c>
      <c r="P24" s="84" t="str">
        <f t="shared" si="33"/>
        <v/>
      </c>
      <c r="Q24" s="84" t="str">
        <f t="shared" si="13"/>
        <v/>
      </c>
      <c r="R24" s="84" t="str">
        <f t="shared" si="6"/>
        <v/>
      </c>
      <c r="S24" s="84" t="str">
        <f t="shared" si="14"/>
        <v/>
      </c>
      <c r="T24" s="84" t="str">
        <f>IF(AND(ISNUMBER('Vstupy hybridů NIRs'!I25),ISNUMBER(K24)),K24*'Vstupy hybridů NIRs'!I25*0.01,"")</f>
        <v/>
      </c>
      <c r="U24" s="84" t="str">
        <f>IF(AND(ISNUMBER('Vstupy hybridů NIRs'!O25),ISNUMBER(L24)),L24*'Vstupy hybridů NIRs'!O25*0.01,"")</f>
        <v/>
      </c>
      <c r="V24" s="84" t="str">
        <f t="shared" si="15"/>
        <v/>
      </c>
      <c r="W24" s="84" t="str">
        <f>IF(AND(ISNUMBER('Vstupy hybridů NIRs'!L25),ISNUMBER(K24)),K24*'Vstupy hybridů NIRs'!L25*0.01,"")</f>
        <v/>
      </c>
      <c r="X24" s="84" t="str">
        <f>IF(AND(ISNUMBER('Vstupy hybridů NIRs'!R25),ISNUMBER(L24)),L24*'Vstupy hybridů NIRs'!R25*0.01,"")</f>
        <v/>
      </c>
      <c r="Y24" s="83" t="str">
        <f t="shared" si="16"/>
        <v/>
      </c>
      <c r="Z24" s="83" t="str">
        <f t="shared" si="17"/>
        <v/>
      </c>
      <c r="AA24" s="83" t="str">
        <f t="shared" si="18"/>
        <v/>
      </c>
      <c r="AB24" s="83" t="str">
        <f>IF(ISNUMBER('Vstupy hybridů NIRs'!J25),'Vstupy hybridů NIRs'!J25,"")</f>
        <v/>
      </c>
      <c r="AC24" s="83" t="str">
        <f>IF(ISNUMBER('Vstupy hybridů NIRs'!K25),'Vstupy hybridů NIRs'!K25,"")</f>
        <v/>
      </c>
      <c r="AD24" s="83" t="str">
        <f>IF(ISNUMBER('Vstupy hybridů NIRs'!P25),'Vstupy hybridů NIRs'!P25,"")</f>
        <v/>
      </c>
      <c r="AE24" s="83" t="str">
        <f>IF(ISNUMBER('Vstupy hybridů NIRs'!Q25),'Vstupy hybridů NIRs'!Q25,"")</f>
        <v/>
      </c>
      <c r="AF24" s="83" t="str">
        <f>IF(ISNUMBER('Vstupy hybridů NIRs'!S25),'Vstupy hybridů NIRs'!S25,"")</f>
        <v/>
      </c>
      <c r="AG24" s="83" t="str">
        <f>IF(AND(ISNUMBER(K24),ISNUMBER('Vstupy hybridů NIRs'!H25),ISNUMBER('Konstanty výpočtů'!$E$9),ISNUMBER(J24)),K24*('Konstanty výpočtů'!$E$9/100)*'Vstupy hybridů NIRs'!H25/J24,"")</f>
        <v/>
      </c>
      <c r="AH24" s="83" t="str">
        <f t="shared" si="34"/>
        <v/>
      </c>
      <c r="AI24" s="83" t="str">
        <f>IF(AND(ISNUMBER(AO24),ISNUMBER(AQ24),ISNUMBER(AK24),ISNUMBER('Konstanty výpočtu NEL'!$E$10)),1000-(AO24+AQ24+AK24+'Konstanty výpočtu NEL'!$E$10),"")</f>
        <v/>
      </c>
      <c r="AJ24" s="83" t="str">
        <f t="shared" si="19"/>
        <v/>
      </c>
      <c r="AK24" s="83" t="str">
        <f>IF(AND(ISNUMBER(AL24),ISNUMBER('Konstanty výpočtů'!$E$7)),AL24*'Konstanty výpočtů'!$E$7/100,"")</f>
        <v/>
      </c>
      <c r="AL24" s="83" t="str">
        <f t="shared" si="20"/>
        <v/>
      </c>
      <c r="AM24" s="83" t="str">
        <f t="shared" si="21"/>
        <v/>
      </c>
      <c r="AN24" s="83" t="str">
        <f t="shared" si="22"/>
        <v/>
      </c>
      <c r="AO24" s="83" t="str">
        <f t="shared" si="23"/>
        <v/>
      </c>
      <c r="AP24" s="83" t="str">
        <f t="shared" si="24"/>
        <v/>
      </c>
      <c r="AQ24" s="83" t="str">
        <f t="shared" si="25"/>
        <v/>
      </c>
      <c r="AR24" s="83" t="str">
        <f t="shared" si="26"/>
        <v/>
      </c>
      <c r="AS24" s="83" t="str">
        <f t="shared" si="27"/>
        <v/>
      </c>
      <c r="AT24" s="83" t="str">
        <f>IF(AND(ISNUMBER(AO24),ISNUMBER(AQ24),ISNUMBER('Konstanty výpočtu NEL'!$E$25),ISNUMBER('Konstanty výpočtu NEL'!$E$28),ISNUMBER('Konstanty výpočtu NEL'!$E$31)),AO24*'Konstanty výpočtu NEL'!$E$25+(1000-AQ24)*'Konstanty výpočtu NEL'!$E$28+'Konstanty výpočtu NEL'!$E$31,"")</f>
        <v/>
      </c>
      <c r="AU24" s="83" t="str">
        <f>IF(AND(ISNUMBER(AO24),ISNUMBER('Konstanty výpočtu NEL'!$G$7),ISNUMBER('Konstanty výpočtu NEL'!$L$10),ISNUMBER(AK24),ISNUMBER(AS24),ISNUMBER(AI24),ISNUMBER('Konstanty výpočtu NEL'!$G$16)),'Konstanty výpočtu NEL'!$G$28*(AO24*'Konstanty výpočtu NEL'!$G$7+'Konstanty výpočtu NEL'!$L$10+AK24*AS24/100+AI24*'Konstanty výpočtu NEL'!$G$16),"")</f>
        <v/>
      </c>
      <c r="AV24" s="83" t="str">
        <f>IF(AND(ISNUMBER(AO24),ISNUMBER('Konstanty výpočtu NEL'!$G$7),ISNUMBER('Konstanty výpočtu NEL'!$L$10),ISNUMBER(AK24),ISNUMBER('Konstanty výpočtu NEL'!$G$13),ISNUMBER(AI24),ISNUMBER('Konstanty výpočtu NEL'!$G$16)),'Konstanty výpočtu NEL'!$G$28*(AO24*'Konstanty výpočtu NEL'!$G$7+'Konstanty výpočtu NEL'!$L$10+AK24*'Konstanty výpočtu NEL'!$G$13+AI24*'Konstanty výpočtu NEL'!$G$16),"")</f>
        <v/>
      </c>
      <c r="AW24" s="83" t="str">
        <f t="shared" si="35"/>
        <v/>
      </c>
      <c r="AX24" s="83" t="str">
        <f t="shared" si="28"/>
        <v/>
      </c>
      <c r="AY24" s="83" t="str">
        <f>IF(AND(ISNUMBER(AP24),ISNUMBER('Konstanty výpočtu NEL'!$E$10),ISNUMBER(AJ24),ISNUMBER(AK24),ISNUMBER(AR24)),(15.27*AP24+28.38*'Konstanty výpočtu NEL'!$E$10/10+1.12*AJ24+4.54*AK24/10)*(100-AR24)/100,"")</f>
        <v/>
      </c>
      <c r="AZ24" s="85" t="str">
        <f t="shared" si="9"/>
        <v/>
      </c>
      <c r="BA24" s="85" t="str">
        <f t="shared" si="36"/>
        <v/>
      </c>
    </row>
    <row r="25" spans="1:53" x14ac:dyDescent="0.2">
      <c r="A25" s="211"/>
      <c r="B25" s="80">
        <f>'Vstupy hybridů NIRs'!B26</f>
        <v>2</v>
      </c>
      <c r="C25" s="81">
        <f>'Vstupy hybridů NIRs'!C26</f>
        <v>0</v>
      </c>
      <c r="D25" s="82" t="str">
        <f>IF(ISBLANK('Vstupy hybridů NIRs'!D26),"",'Vstupy hybridů NIRs'!D26)</f>
        <v/>
      </c>
      <c r="E25" s="82" t="str">
        <f>IF(ISBLANK('Vstupy hybridů NIRs'!E26),"",'Vstupy hybridů NIRs'!E26)</f>
        <v/>
      </c>
      <c r="F25" s="82" t="str">
        <f>IF(ISBLANK('Vstupy hybridů NIRs'!F26),"",'Vstupy hybridů NIRs'!F26)</f>
        <v/>
      </c>
      <c r="G25" s="83" t="str">
        <f t="shared" si="11"/>
        <v/>
      </c>
      <c r="H25" s="83" t="str">
        <f>IF(ISBLANK('Vstupy hybridů NIRs'!G26),"",'Vstupy hybridů NIRs'!G26)</f>
        <v/>
      </c>
      <c r="I25" s="83" t="str">
        <f>IF(ISBLANK('Vstupy hybridů NIRs'!N26),"",'Vstupy hybridů NIRs'!N26)</f>
        <v/>
      </c>
      <c r="J25" s="84" t="str">
        <f t="shared" si="29"/>
        <v/>
      </c>
      <c r="K25" s="84" t="str">
        <f t="shared" si="30"/>
        <v/>
      </c>
      <c r="L25" s="84" t="str">
        <f t="shared" si="31"/>
        <v/>
      </c>
      <c r="M25" s="84" t="str">
        <f t="shared" si="32"/>
        <v/>
      </c>
      <c r="N25" s="84" t="str">
        <f t="shared" si="12"/>
        <v/>
      </c>
      <c r="O25" s="84" t="str">
        <f t="shared" si="4"/>
        <v/>
      </c>
      <c r="P25" s="84" t="str">
        <f t="shared" si="33"/>
        <v/>
      </c>
      <c r="Q25" s="84" t="str">
        <f t="shared" si="13"/>
        <v/>
      </c>
      <c r="R25" s="84" t="str">
        <f t="shared" si="6"/>
        <v/>
      </c>
      <c r="S25" s="84" t="str">
        <f t="shared" si="14"/>
        <v/>
      </c>
      <c r="T25" s="84" t="str">
        <f>IF(AND(ISNUMBER('Vstupy hybridů NIRs'!I26),ISNUMBER(K25)),K25*'Vstupy hybridů NIRs'!I26*0.01,"")</f>
        <v/>
      </c>
      <c r="U25" s="84" t="str">
        <f>IF(AND(ISNUMBER('Vstupy hybridů NIRs'!O26),ISNUMBER(L25)),L25*'Vstupy hybridů NIRs'!O26*0.01,"")</f>
        <v/>
      </c>
      <c r="V25" s="84" t="str">
        <f t="shared" si="15"/>
        <v/>
      </c>
      <c r="W25" s="84" t="str">
        <f>IF(AND(ISNUMBER('Vstupy hybridů NIRs'!L26),ISNUMBER(K25)),K25*'Vstupy hybridů NIRs'!L26*0.01,"")</f>
        <v/>
      </c>
      <c r="X25" s="84" t="str">
        <f>IF(AND(ISNUMBER('Vstupy hybridů NIRs'!R26),ISNUMBER(L25)),L25*'Vstupy hybridů NIRs'!R26*0.01,"")</f>
        <v/>
      </c>
      <c r="Y25" s="83" t="str">
        <f t="shared" si="16"/>
        <v/>
      </c>
      <c r="Z25" s="83" t="str">
        <f t="shared" si="17"/>
        <v/>
      </c>
      <c r="AA25" s="83" t="str">
        <f t="shared" si="18"/>
        <v/>
      </c>
      <c r="AB25" s="83" t="str">
        <f>IF(ISNUMBER('Vstupy hybridů NIRs'!J26),'Vstupy hybridů NIRs'!J26,"")</f>
        <v/>
      </c>
      <c r="AC25" s="83" t="str">
        <f>IF(ISNUMBER('Vstupy hybridů NIRs'!K26),'Vstupy hybridů NIRs'!K26,"")</f>
        <v/>
      </c>
      <c r="AD25" s="83" t="str">
        <f>IF(ISNUMBER('Vstupy hybridů NIRs'!P26),'Vstupy hybridů NIRs'!P26,"")</f>
        <v/>
      </c>
      <c r="AE25" s="83" t="str">
        <f>IF(ISNUMBER('Vstupy hybridů NIRs'!Q26),'Vstupy hybridů NIRs'!Q26,"")</f>
        <v/>
      </c>
      <c r="AF25" s="83" t="str">
        <f>IF(ISNUMBER('Vstupy hybridů NIRs'!S26),'Vstupy hybridů NIRs'!S26,"")</f>
        <v/>
      </c>
      <c r="AG25" s="83" t="str">
        <f>IF(AND(ISNUMBER(K25),ISNUMBER('Vstupy hybridů NIRs'!H26),ISNUMBER('Konstanty výpočtů'!$E$9),ISNUMBER(J25)),K25*('Konstanty výpočtů'!$E$9/100)*'Vstupy hybridů NIRs'!H26/J25,"")</f>
        <v/>
      </c>
      <c r="AH25" s="83" t="str">
        <f t="shared" si="34"/>
        <v/>
      </c>
      <c r="AI25" s="83" t="str">
        <f>IF(AND(ISNUMBER(AO25),ISNUMBER(AQ25),ISNUMBER(AK25),ISNUMBER('Konstanty výpočtu NEL'!$E$10)),1000-(AO25+AQ25+AK25+'Konstanty výpočtu NEL'!$E$10),"")</f>
        <v/>
      </c>
      <c r="AJ25" s="83" t="str">
        <f t="shared" si="19"/>
        <v/>
      </c>
      <c r="AK25" s="83" t="str">
        <f>IF(AND(ISNUMBER(AL25),ISNUMBER('Konstanty výpočtů'!$E$7)),AL25*'Konstanty výpočtů'!$E$7/100,"")</f>
        <v/>
      </c>
      <c r="AL25" s="83" t="str">
        <f t="shared" si="20"/>
        <v/>
      </c>
      <c r="AM25" s="83" t="str">
        <f t="shared" si="21"/>
        <v/>
      </c>
      <c r="AN25" s="83" t="str">
        <f t="shared" si="22"/>
        <v/>
      </c>
      <c r="AO25" s="83" t="str">
        <f t="shared" si="23"/>
        <v/>
      </c>
      <c r="AP25" s="83" t="str">
        <f t="shared" si="24"/>
        <v/>
      </c>
      <c r="AQ25" s="83" t="str">
        <f t="shared" si="25"/>
        <v/>
      </c>
      <c r="AR25" s="83" t="str">
        <f t="shared" si="26"/>
        <v/>
      </c>
      <c r="AS25" s="83" t="str">
        <f t="shared" si="27"/>
        <v/>
      </c>
      <c r="AT25" s="83" t="str">
        <f>IF(AND(ISNUMBER(AO25),ISNUMBER(AQ25),ISNUMBER('Konstanty výpočtu NEL'!$E$25),ISNUMBER('Konstanty výpočtu NEL'!$E$28),ISNUMBER('Konstanty výpočtu NEL'!$E$31)),AO25*'Konstanty výpočtu NEL'!$E$25+(1000-AQ25)*'Konstanty výpočtu NEL'!$E$28+'Konstanty výpočtu NEL'!$E$31,"")</f>
        <v/>
      </c>
      <c r="AU25" s="83" t="str">
        <f>IF(AND(ISNUMBER(AO25),ISNUMBER('Konstanty výpočtu NEL'!$G$7),ISNUMBER('Konstanty výpočtu NEL'!$L$10),ISNUMBER(AK25),ISNUMBER(AS25),ISNUMBER(AI25),ISNUMBER('Konstanty výpočtu NEL'!$G$16)),'Konstanty výpočtu NEL'!$G$28*(AO25*'Konstanty výpočtu NEL'!$G$7+'Konstanty výpočtu NEL'!$L$10+AK25*AS25/100+AI25*'Konstanty výpočtu NEL'!$G$16),"")</f>
        <v/>
      </c>
      <c r="AV25" s="83" t="str">
        <f>IF(AND(ISNUMBER(AO25),ISNUMBER('Konstanty výpočtu NEL'!$G$7),ISNUMBER('Konstanty výpočtu NEL'!$L$10),ISNUMBER(AK25),ISNUMBER('Konstanty výpočtu NEL'!$G$13),ISNUMBER(AI25),ISNUMBER('Konstanty výpočtu NEL'!$G$16)),'Konstanty výpočtu NEL'!$G$28*(AO25*'Konstanty výpočtu NEL'!$G$7+'Konstanty výpočtu NEL'!$L$10+AK25*'Konstanty výpočtu NEL'!$G$13+AI25*'Konstanty výpočtu NEL'!$G$16),"")</f>
        <v/>
      </c>
      <c r="AW25" s="83" t="str">
        <f t="shared" si="35"/>
        <v/>
      </c>
      <c r="AX25" s="83" t="str">
        <f t="shared" si="28"/>
        <v/>
      </c>
      <c r="AY25" s="83" t="str">
        <f>IF(AND(ISNUMBER(AP25),ISNUMBER('Konstanty výpočtu NEL'!$E$10),ISNUMBER(AJ25),ISNUMBER(AK25),ISNUMBER(AR25)),(15.27*AP25+28.38*'Konstanty výpočtu NEL'!$E$10/10+1.12*AJ25+4.54*AK25/10)*(100-AR25)/100,"")</f>
        <v/>
      </c>
      <c r="AZ25" s="85" t="str">
        <f t="shared" si="9"/>
        <v/>
      </c>
      <c r="BA25" s="85" t="str">
        <f t="shared" si="36"/>
        <v/>
      </c>
    </row>
    <row r="26" spans="1:53" x14ac:dyDescent="0.2">
      <c r="A26" s="211"/>
      <c r="B26" s="80">
        <f>'Vstupy hybridů NIRs'!B27</f>
        <v>3</v>
      </c>
      <c r="C26" s="81">
        <f>'Vstupy hybridů NIRs'!C27</f>
        <v>0</v>
      </c>
      <c r="D26" s="82" t="str">
        <f>IF(ISBLANK('Vstupy hybridů NIRs'!D27),"",'Vstupy hybridů NIRs'!D27)</f>
        <v/>
      </c>
      <c r="E26" s="82" t="str">
        <f>IF(ISBLANK('Vstupy hybridů NIRs'!E27),"",'Vstupy hybridů NIRs'!E27)</f>
        <v/>
      </c>
      <c r="F26" s="82" t="str">
        <f>IF(ISBLANK('Vstupy hybridů NIRs'!F27),"",'Vstupy hybridů NIRs'!F27)</f>
        <v/>
      </c>
      <c r="G26" s="83" t="str">
        <f t="shared" si="11"/>
        <v/>
      </c>
      <c r="H26" s="83" t="str">
        <f>IF(ISBLANK('Vstupy hybridů NIRs'!G27),"",'Vstupy hybridů NIRs'!G27)</f>
        <v/>
      </c>
      <c r="I26" s="83" t="str">
        <f>IF(ISBLANK('Vstupy hybridů NIRs'!N27),"",'Vstupy hybridů NIRs'!N27)</f>
        <v/>
      </c>
      <c r="J26" s="84" t="str">
        <f t="shared" si="29"/>
        <v/>
      </c>
      <c r="K26" s="84" t="str">
        <f t="shared" si="30"/>
        <v/>
      </c>
      <c r="L26" s="84" t="str">
        <f t="shared" si="31"/>
        <v/>
      </c>
      <c r="M26" s="84" t="str">
        <f t="shared" si="32"/>
        <v/>
      </c>
      <c r="N26" s="84" t="str">
        <f t="shared" si="12"/>
        <v/>
      </c>
      <c r="O26" s="84" t="str">
        <f t="shared" si="4"/>
        <v/>
      </c>
      <c r="P26" s="84" t="str">
        <f t="shared" si="33"/>
        <v/>
      </c>
      <c r="Q26" s="84" t="str">
        <f t="shared" si="13"/>
        <v/>
      </c>
      <c r="R26" s="84" t="str">
        <f t="shared" si="6"/>
        <v/>
      </c>
      <c r="S26" s="84" t="str">
        <f t="shared" si="14"/>
        <v/>
      </c>
      <c r="T26" s="84" t="str">
        <f>IF(AND(ISNUMBER('Vstupy hybridů NIRs'!I27),ISNUMBER(K26)),K26*'Vstupy hybridů NIRs'!I27*0.01,"")</f>
        <v/>
      </c>
      <c r="U26" s="84" t="str">
        <f>IF(AND(ISNUMBER('Vstupy hybridů NIRs'!O27),ISNUMBER(L26)),L26*'Vstupy hybridů NIRs'!O27*0.01,"")</f>
        <v/>
      </c>
      <c r="V26" s="84" t="str">
        <f t="shared" si="15"/>
        <v/>
      </c>
      <c r="W26" s="84" t="str">
        <f>IF(AND(ISNUMBER('Vstupy hybridů NIRs'!L27),ISNUMBER(K26)),K26*'Vstupy hybridů NIRs'!L27*0.01,"")</f>
        <v/>
      </c>
      <c r="X26" s="84" t="str">
        <f>IF(AND(ISNUMBER('Vstupy hybridů NIRs'!R27),ISNUMBER(L26)),L26*'Vstupy hybridů NIRs'!R27*0.01,"")</f>
        <v/>
      </c>
      <c r="Y26" s="83" t="str">
        <f t="shared" si="16"/>
        <v/>
      </c>
      <c r="Z26" s="83" t="str">
        <f t="shared" si="17"/>
        <v/>
      </c>
      <c r="AA26" s="83" t="str">
        <f t="shared" si="18"/>
        <v/>
      </c>
      <c r="AB26" s="83" t="str">
        <f>IF(ISNUMBER('Vstupy hybridů NIRs'!J27),'Vstupy hybridů NIRs'!J27,"")</f>
        <v/>
      </c>
      <c r="AC26" s="83" t="str">
        <f>IF(ISNUMBER('Vstupy hybridů NIRs'!K27),'Vstupy hybridů NIRs'!K27,"")</f>
        <v/>
      </c>
      <c r="AD26" s="83" t="str">
        <f>IF(ISNUMBER('Vstupy hybridů NIRs'!P27),'Vstupy hybridů NIRs'!P27,"")</f>
        <v/>
      </c>
      <c r="AE26" s="83" t="str">
        <f>IF(ISNUMBER('Vstupy hybridů NIRs'!Q27),'Vstupy hybridů NIRs'!Q27,"")</f>
        <v/>
      </c>
      <c r="AF26" s="83" t="str">
        <f>IF(ISNUMBER('Vstupy hybridů NIRs'!S27),'Vstupy hybridů NIRs'!S27,"")</f>
        <v/>
      </c>
      <c r="AG26" s="83" t="str">
        <f>IF(AND(ISNUMBER(K26),ISNUMBER('Vstupy hybridů NIRs'!H27),ISNUMBER('Konstanty výpočtů'!$E$9),ISNUMBER(J26)),K26*('Konstanty výpočtů'!$E$9/100)*'Vstupy hybridů NIRs'!H27/J26,"")</f>
        <v/>
      </c>
      <c r="AH26" s="83" t="str">
        <f t="shared" si="34"/>
        <v/>
      </c>
      <c r="AI26" s="83" t="str">
        <f>IF(AND(ISNUMBER(AO26),ISNUMBER(AQ26),ISNUMBER(AK26),ISNUMBER('Konstanty výpočtu NEL'!$E$10)),1000-(AO26+AQ26+AK26+'Konstanty výpočtu NEL'!$E$10),"")</f>
        <v/>
      </c>
      <c r="AJ26" s="83" t="str">
        <f t="shared" si="19"/>
        <v/>
      </c>
      <c r="AK26" s="83" t="str">
        <f>IF(AND(ISNUMBER(AL26),ISNUMBER('Konstanty výpočtů'!$E$7)),AL26*'Konstanty výpočtů'!$E$7/100,"")</f>
        <v/>
      </c>
      <c r="AL26" s="83" t="str">
        <f t="shared" si="20"/>
        <v/>
      </c>
      <c r="AM26" s="83" t="str">
        <f t="shared" si="21"/>
        <v/>
      </c>
      <c r="AN26" s="83" t="str">
        <f t="shared" si="22"/>
        <v/>
      </c>
      <c r="AO26" s="83" t="str">
        <f t="shared" si="23"/>
        <v/>
      </c>
      <c r="AP26" s="83" t="str">
        <f t="shared" si="24"/>
        <v/>
      </c>
      <c r="AQ26" s="83" t="str">
        <f t="shared" si="25"/>
        <v/>
      </c>
      <c r="AR26" s="83" t="str">
        <f t="shared" si="26"/>
        <v/>
      </c>
      <c r="AS26" s="83" t="str">
        <f t="shared" si="27"/>
        <v/>
      </c>
      <c r="AT26" s="83" t="str">
        <f>IF(AND(ISNUMBER(AO26),ISNUMBER(AQ26),ISNUMBER('Konstanty výpočtu NEL'!$E$25),ISNUMBER('Konstanty výpočtu NEL'!$E$28),ISNUMBER('Konstanty výpočtu NEL'!$E$31)),AO26*'Konstanty výpočtu NEL'!$E$25+(1000-AQ26)*'Konstanty výpočtu NEL'!$E$28+'Konstanty výpočtu NEL'!$E$31,"")</f>
        <v/>
      </c>
      <c r="AU26" s="83" t="str">
        <f>IF(AND(ISNUMBER(AO26),ISNUMBER('Konstanty výpočtu NEL'!$G$7),ISNUMBER('Konstanty výpočtu NEL'!$L$10),ISNUMBER(AK26),ISNUMBER(AS26),ISNUMBER(AI26),ISNUMBER('Konstanty výpočtu NEL'!$G$16)),'Konstanty výpočtu NEL'!$G$28*(AO26*'Konstanty výpočtu NEL'!$G$7+'Konstanty výpočtu NEL'!$L$10+AK26*AS26/100+AI26*'Konstanty výpočtu NEL'!$G$16),"")</f>
        <v/>
      </c>
      <c r="AV26" s="83" t="str">
        <f>IF(AND(ISNUMBER(AO26),ISNUMBER('Konstanty výpočtu NEL'!$G$7),ISNUMBER('Konstanty výpočtu NEL'!$L$10),ISNUMBER(AK26),ISNUMBER('Konstanty výpočtu NEL'!$G$13),ISNUMBER(AI26),ISNUMBER('Konstanty výpočtu NEL'!$G$16)),'Konstanty výpočtu NEL'!$G$28*(AO26*'Konstanty výpočtu NEL'!$G$7+'Konstanty výpočtu NEL'!$L$10+AK26*'Konstanty výpočtu NEL'!$G$13+AI26*'Konstanty výpočtu NEL'!$G$16),"")</f>
        <v/>
      </c>
      <c r="AW26" s="83" t="str">
        <f t="shared" si="35"/>
        <v/>
      </c>
      <c r="AX26" s="83" t="str">
        <f t="shared" si="28"/>
        <v/>
      </c>
      <c r="AY26" s="83" t="str">
        <f>IF(AND(ISNUMBER(AP26),ISNUMBER('Konstanty výpočtu NEL'!$E$10),ISNUMBER(AJ26),ISNUMBER(AK26),ISNUMBER(AR26)),(15.27*AP26+28.38*'Konstanty výpočtu NEL'!$E$10/10+1.12*AJ26+4.54*AK26/10)*(100-AR26)/100,"")</f>
        <v/>
      </c>
      <c r="AZ26" s="85" t="str">
        <f t="shared" si="9"/>
        <v/>
      </c>
      <c r="BA26" s="85" t="str">
        <f t="shared" si="36"/>
        <v/>
      </c>
    </row>
    <row r="27" spans="1:53" ht="12.75" customHeight="1" x14ac:dyDescent="0.2">
      <c r="A27" s="211" t="str">
        <f>'Vstupy hybridů NIRs'!A28</f>
        <v>H8</v>
      </c>
      <c r="B27" s="80">
        <f>'Vstupy hybridů NIRs'!B28</f>
        <v>1</v>
      </c>
      <c r="C27" s="81">
        <f>'Vstupy hybridů NIRs'!C28</f>
        <v>0</v>
      </c>
      <c r="D27" s="82" t="str">
        <f>IF(ISBLANK('Vstupy hybridů NIRs'!D28),"",'Vstupy hybridů NIRs'!D28)</f>
        <v/>
      </c>
      <c r="E27" s="82" t="str">
        <f>IF(ISBLANK('Vstupy hybridů NIRs'!E28),"",'Vstupy hybridů NIRs'!E28)</f>
        <v/>
      </c>
      <c r="F27" s="82" t="str">
        <f>IF(ISBLANK('Vstupy hybridů NIRs'!F28),"",'Vstupy hybridů NIRs'!F28)</f>
        <v/>
      </c>
      <c r="G27" s="83" t="str">
        <f t="shared" si="11"/>
        <v/>
      </c>
      <c r="H27" s="83" t="str">
        <f>IF(ISBLANK('Vstupy hybridů NIRs'!G28),"",'Vstupy hybridů NIRs'!G28)</f>
        <v/>
      </c>
      <c r="I27" s="83" t="str">
        <f>IF(ISBLANK('Vstupy hybridů NIRs'!N28),"",'Vstupy hybridů NIRs'!N28)</f>
        <v/>
      </c>
      <c r="J27" s="84" t="str">
        <f t="shared" si="29"/>
        <v/>
      </c>
      <c r="K27" s="84" t="str">
        <f t="shared" si="30"/>
        <v/>
      </c>
      <c r="L27" s="84" t="str">
        <f t="shared" si="31"/>
        <v/>
      </c>
      <c r="M27" s="84" t="str">
        <f t="shared" si="32"/>
        <v/>
      </c>
      <c r="N27" s="84" t="str">
        <f t="shared" si="12"/>
        <v/>
      </c>
      <c r="O27" s="84" t="str">
        <f t="shared" si="4"/>
        <v/>
      </c>
      <c r="P27" s="84" t="str">
        <f t="shared" si="33"/>
        <v/>
      </c>
      <c r="Q27" s="84" t="str">
        <f t="shared" si="13"/>
        <v/>
      </c>
      <c r="R27" s="84" t="str">
        <f t="shared" si="6"/>
        <v/>
      </c>
      <c r="S27" s="84" t="str">
        <f t="shared" si="14"/>
        <v/>
      </c>
      <c r="T27" s="84" t="str">
        <f>IF(AND(ISNUMBER('Vstupy hybridů NIRs'!I28),ISNUMBER(K27)),K27*'Vstupy hybridů NIRs'!I28*0.01,"")</f>
        <v/>
      </c>
      <c r="U27" s="84" t="str">
        <f>IF(AND(ISNUMBER('Vstupy hybridů NIRs'!O28),ISNUMBER(L27)),L27*'Vstupy hybridů NIRs'!O28*0.01,"")</f>
        <v/>
      </c>
      <c r="V27" s="84" t="str">
        <f t="shared" si="15"/>
        <v/>
      </c>
      <c r="W27" s="84" t="str">
        <f>IF(AND(ISNUMBER('Vstupy hybridů NIRs'!L28),ISNUMBER(K27)),K27*'Vstupy hybridů NIRs'!L28*0.01,"")</f>
        <v/>
      </c>
      <c r="X27" s="84" t="str">
        <f>IF(AND(ISNUMBER('Vstupy hybridů NIRs'!R28),ISNUMBER(L27)),L27*'Vstupy hybridů NIRs'!R28*0.01,"")</f>
        <v/>
      </c>
      <c r="Y27" s="83" t="str">
        <f t="shared" si="16"/>
        <v/>
      </c>
      <c r="Z27" s="83" t="str">
        <f t="shared" si="17"/>
        <v/>
      </c>
      <c r="AA27" s="83" t="str">
        <f t="shared" si="18"/>
        <v/>
      </c>
      <c r="AB27" s="83" t="str">
        <f>IF(ISNUMBER('Vstupy hybridů NIRs'!J28),'Vstupy hybridů NIRs'!J28,"")</f>
        <v/>
      </c>
      <c r="AC27" s="83" t="str">
        <f>IF(ISNUMBER('Vstupy hybridů NIRs'!K28),'Vstupy hybridů NIRs'!K28,"")</f>
        <v/>
      </c>
      <c r="AD27" s="83" t="str">
        <f>IF(ISNUMBER('Vstupy hybridů NIRs'!P28),'Vstupy hybridů NIRs'!P28,"")</f>
        <v/>
      </c>
      <c r="AE27" s="83" t="str">
        <f>IF(ISNUMBER('Vstupy hybridů NIRs'!Q28),'Vstupy hybridů NIRs'!Q28,"")</f>
        <v/>
      </c>
      <c r="AF27" s="83" t="str">
        <f>IF(ISNUMBER('Vstupy hybridů NIRs'!S28),'Vstupy hybridů NIRs'!S28,"")</f>
        <v/>
      </c>
      <c r="AG27" s="83" t="str">
        <f>IF(AND(ISNUMBER(K27),ISNUMBER('Vstupy hybridů NIRs'!H28),ISNUMBER('Konstanty výpočtů'!$E$9),ISNUMBER(J27)),K27*('Konstanty výpočtů'!$E$9/100)*'Vstupy hybridů NIRs'!H28/J27,"")</f>
        <v/>
      </c>
      <c r="AH27" s="83" t="str">
        <f t="shared" si="34"/>
        <v/>
      </c>
      <c r="AI27" s="83" t="str">
        <f>IF(AND(ISNUMBER(AO27),ISNUMBER(AQ27),ISNUMBER(AK27),ISNUMBER('Konstanty výpočtu NEL'!$E$10)),1000-(AO27+AQ27+AK27+'Konstanty výpočtu NEL'!$E$10),"")</f>
        <v/>
      </c>
      <c r="AJ27" s="83" t="str">
        <f t="shared" si="19"/>
        <v/>
      </c>
      <c r="AK27" s="83" t="str">
        <f>IF(AND(ISNUMBER(AL27),ISNUMBER('Konstanty výpočtů'!$E$7)),AL27*'Konstanty výpočtů'!$E$7/100,"")</f>
        <v/>
      </c>
      <c r="AL27" s="83" t="str">
        <f t="shared" si="20"/>
        <v/>
      </c>
      <c r="AM27" s="83" t="str">
        <f t="shared" si="21"/>
        <v/>
      </c>
      <c r="AN27" s="83" t="str">
        <f t="shared" si="22"/>
        <v/>
      </c>
      <c r="AO27" s="83" t="str">
        <f t="shared" si="23"/>
        <v/>
      </c>
      <c r="AP27" s="83" t="str">
        <f t="shared" si="24"/>
        <v/>
      </c>
      <c r="AQ27" s="83" t="str">
        <f t="shared" si="25"/>
        <v/>
      </c>
      <c r="AR27" s="83" t="str">
        <f t="shared" si="26"/>
        <v/>
      </c>
      <c r="AS27" s="83" t="str">
        <f t="shared" si="27"/>
        <v/>
      </c>
      <c r="AT27" s="83" t="str">
        <f>IF(AND(ISNUMBER(AO27),ISNUMBER(AQ27),ISNUMBER('Konstanty výpočtu NEL'!$E$25),ISNUMBER('Konstanty výpočtu NEL'!$E$28),ISNUMBER('Konstanty výpočtu NEL'!$E$31)),AO27*'Konstanty výpočtu NEL'!$E$25+(1000-AQ27)*'Konstanty výpočtu NEL'!$E$28+'Konstanty výpočtu NEL'!$E$31,"")</f>
        <v/>
      </c>
      <c r="AU27" s="83" t="str">
        <f>IF(AND(ISNUMBER(AO27),ISNUMBER('Konstanty výpočtu NEL'!$G$7),ISNUMBER('Konstanty výpočtu NEL'!$L$10),ISNUMBER(AK27),ISNUMBER(AS27),ISNUMBER(AI27),ISNUMBER('Konstanty výpočtu NEL'!$G$16)),'Konstanty výpočtu NEL'!$G$28*(AO27*'Konstanty výpočtu NEL'!$G$7+'Konstanty výpočtu NEL'!$L$10+AK27*AS27/100+AI27*'Konstanty výpočtu NEL'!$G$16),"")</f>
        <v/>
      </c>
      <c r="AV27" s="83" t="str">
        <f>IF(AND(ISNUMBER(AO27),ISNUMBER('Konstanty výpočtu NEL'!$G$7),ISNUMBER('Konstanty výpočtu NEL'!$L$10),ISNUMBER(AK27),ISNUMBER('Konstanty výpočtu NEL'!$G$13),ISNUMBER(AI27),ISNUMBER('Konstanty výpočtu NEL'!$G$16)),'Konstanty výpočtu NEL'!$G$28*(AO27*'Konstanty výpočtu NEL'!$G$7+'Konstanty výpočtu NEL'!$L$10+AK27*'Konstanty výpočtu NEL'!$G$13+AI27*'Konstanty výpočtu NEL'!$G$16),"")</f>
        <v/>
      </c>
      <c r="AW27" s="83" t="str">
        <f t="shared" si="35"/>
        <v/>
      </c>
      <c r="AX27" s="83" t="str">
        <f t="shared" si="28"/>
        <v/>
      </c>
      <c r="AY27" s="83" t="str">
        <f>IF(AND(ISNUMBER(AP27),ISNUMBER('Konstanty výpočtu NEL'!$E$10),ISNUMBER(AJ27),ISNUMBER(AK27),ISNUMBER(AR27)),(15.27*AP27+28.38*'Konstanty výpočtu NEL'!$E$10/10+1.12*AJ27+4.54*AK27/10)*(100-AR27)/100,"")</f>
        <v/>
      </c>
      <c r="AZ27" s="85" t="str">
        <f t="shared" si="9"/>
        <v/>
      </c>
      <c r="BA27" s="85" t="str">
        <f t="shared" si="36"/>
        <v/>
      </c>
    </row>
    <row r="28" spans="1:53" x14ac:dyDescent="0.2">
      <c r="A28" s="211"/>
      <c r="B28" s="80">
        <f>'Vstupy hybridů NIRs'!B29</f>
        <v>2</v>
      </c>
      <c r="C28" s="81">
        <f>'Vstupy hybridů NIRs'!C29</f>
        <v>0</v>
      </c>
      <c r="D28" s="82" t="str">
        <f>IF(ISBLANK('Vstupy hybridů NIRs'!D29),"",'Vstupy hybridů NIRs'!D29)</f>
        <v/>
      </c>
      <c r="E28" s="82" t="str">
        <f>IF(ISBLANK('Vstupy hybridů NIRs'!E29),"",'Vstupy hybridů NIRs'!E29)</f>
        <v/>
      </c>
      <c r="F28" s="82" t="str">
        <f>IF(ISBLANK('Vstupy hybridů NIRs'!F29),"",'Vstupy hybridů NIRs'!F29)</f>
        <v/>
      </c>
      <c r="G28" s="83" t="str">
        <f t="shared" si="11"/>
        <v/>
      </c>
      <c r="H28" s="83" t="str">
        <f>IF(ISBLANK('Vstupy hybridů NIRs'!G29),"",'Vstupy hybridů NIRs'!G29)</f>
        <v/>
      </c>
      <c r="I28" s="83" t="str">
        <f>IF(ISBLANK('Vstupy hybridů NIRs'!N29),"",'Vstupy hybridů NIRs'!N29)</f>
        <v/>
      </c>
      <c r="J28" s="84" t="str">
        <f t="shared" si="29"/>
        <v/>
      </c>
      <c r="K28" s="84" t="str">
        <f t="shared" si="30"/>
        <v/>
      </c>
      <c r="L28" s="84" t="str">
        <f t="shared" si="31"/>
        <v/>
      </c>
      <c r="M28" s="84" t="str">
        <f t="shared" si="32"/>
        <v/>
      </c>
      <c r="N28" s="84" t="str">
        <f t="shared" si="12"/>
        <v/>
      </c>
      <c r="O28" s="84" t="str">
        <f t="shared" si="4"/>
        <v/>
      </c>
      <c r="P28" s="84" t="str">
        <f t="shared" si="33"/>
        <v/>
      </c>
      <c r="Q28" s="84" t="str">
        <f t="shared" si="13"/>
        <v/>
      </c>
      <c r="R28" s="84" t="str">
        <f t="shared" si="6"/>
        <v/>
      </c>
      <c r="S28" s="84" t="str">
        <f t="shared" si="14"/>
        <v/>
      </c>
      <c r="T28" s="84" t="str">
        <f>IF(AND(ISNUMBER('Vstupy hybridů NIRs'!I29),ISNUMBER(K28)),K28*'Vstupy hybridů NIRs'!I29*0.01,"")</f>
        <v/>
      </c>
      <c r="U28" s="84" t="str">
        <f>IF(AND(ISNUMBER('Vstupy hybridů NIRs'!O29),ISNUMBER(L28)),L28*'Vstupy hybridů NIRs'!O29*0.01,"")</f>
        <v/>
      </c>
      <c r="V28" s="84" t="str">
        <f t="shared" si="15"/>
        <v/>
      </c>
      <c r="W28" s="84" t="str">
        <f>IF(AND(ISNUMBER('Vstupy hybridů NIRs'!L29),ISNUMBER(K28)),K28*'Vstupy hybridů NIRs'!L29*0.01,"")</f>
        <v/>
      </c>
      <c r="X28" s="84" t="str">
        <f>IF(AND(ISNUMBER('Vstupy hybridů NIRs'!R29),ISNUMBER(L28)),L28*'Vstupy hybridů NIRs'!R29*0.01,"")</f>
        <v/>
      </c>
      <c r="Y28" s="83" t="str">
        <f t="shared" si="16"/>
        <v/>
      </c>
      <c r="Z28" s="83" t="str">
        <f t="shared" si="17"/>
        <v/>
      </c>
      <c r="AA28" s="83" t="str">
        <f t="shared" si="18"/>
        <v/>
      </c>
      <c r="AB28" s="83" t="str">
        <f>IF(ISNUMBER('Vstupy hybridů NIRs'!J29),'Vstupy hybridů NIRs'!J29,"")</f>
        <v/>
      </c>
      <c r="AC28" s="83" t="str">
        <f>IF(ISNUMBER('Vstupy hybridů NIRs'!K29),'Vstupy hybridů NIRs'!K29,"")</f>
        <v/>
      </c>
      <c r="AD28" s="83" t="str">
        <f>IF(ISNUMBER('Vstupy hybridů NIRs'!P29),'Vstupy hybridů NIRs'!P29,"")</f>
        <v/>
      </c>
      <c r="AE28" s="83" t="str">
        <f>IF(ISNUMBER('Vstupy hybridů NIRs'!Q29),'Vstupy hybridů NIRs'!Q29,"")</f>
        <v/>
      </c>
      <c r="AF28" s="83" t="str">
        <f>IF(ISNUMBER('Vstupy hybridů NIRs'!S29),'Vstupy hybridů NIRs'!S29,"")</f>
        <v/>
      </c>
      <c r="AG28" s="83" t="str">
        <f>IF(AND(ISNUMBER(K28),ISNUMBER('Vstupy hybridů NIRs'!H29),ISNUMBER('Konstanty výpočtů'!$E$9),ISNUMBER(J28)),K28*('Konstanty výpočtů'!$E$9/100)*'Vstupy hybridů NIRs'!H29/J28,"")</f>
        <v/>
      </c>
      <c r="AH28" s="83" t="str">
        <f t="shared" si="34"/>
        <v/>
      </c>
      <c r="AI28" s="83" t="str">
        <f>IF(AND(ISNUMBER(AO28),ISNUMBER(AQ28),ISNUMBER(AK28),ISNUMBER('Konstanty výpočtu NEL'!$E$10)),1000-(AO28+AQ28+AK28+'Konstanty výpočtu NEL'!$E$10),"")</f>
        <v/>
      </c>
      <c r="AJ28" s="83" t="str">
        <f t="shared" si="19"/>
        <v/>
      </c>
      <c r="AK28" s="83" t="str">
        <f>IF(AND(ISNUMBER(AL28),ISNUMBER('Konstanty výpočtů'!$E$7)),AL28*'Konstanty výpočtů'!$E$7/100,"")</f>
        <v/>
      </c>
      <c r="AL28" s="83" t="str">
        <f t="shared" si="20"/>
        <v/>
      </c>
      <c r="AM28" s="83" t="str">
        <f t="shared" si="21"/>
        <v/>
      </c>
      <c r="AN28" s="83" t="str">
        <f t="shared" si="22"/>
        <v/>
      </c>
      <c r="AO28" s="83" t="str">
        <f t="shared" si="23"/>
        <v/>
      </c>
      <c r="AP28" s="83" t="str">
        <f t="shared" si="24"/>
        <v/>
      </c>
      <c r="AQ28" s="83" t="str">
        <f t="shared" si="25"/>
        <v/>
      </c>
      <c r="AR28" s="83" t="str">
        <f t="shared" si="26"/>
        <v/>
      </c>
      <c r="AS28" s="83" t="str">
        <f t="shared" si="27"/>
        <v/>
      </c>
      <c r="AT28" s="83" t="str">
        <f>IF(AND(ISNUMBER(AO28),ISNUMBER(AQ28),ISNUMBER('Konstanty výpočtu NEL'!$E$25),ISNUMBER('Konstanty výpočtu NEL'!$E$28),ISNUMBER('Konstanty výpočtu NEL'!$E$31)),AO28*'Konstanty výpočtu NEL'!$E$25+(1000-AQ28)*'Konstanty výpočtu NEL'!$E$28+'Konstanty výpočtu NEL'!$E$31,"")</f>
        <v/>
      </c>
      <c r="AU28" s="83" t="str">
        <f>IF(AND(ISNUMBER(AO28),ISNUMBER('Konstanty výpočtu NEL'!$G$7),ISNUMBER('Konstanty výpočtu NEL'!$L$10),ISNUMBER(AK28),ISNUMBER(AS28),ISNUMBER(AI28),ISNUMBER('Konstanty výpočtu NEL'!$G$16)),'Konstanty výpočtu NEL'!$G$28*(AO28*'Konstanty výpočtu NEL'!$G$7+'Konstanty výpočtu NEL'!$L$10+AK28*AS28/100+AI28*'Konstanty výpočtu NEL'!$G$16),"")</f>
        <v/>
      </c>
      <c r="AV28" s="83" t="str">
        <f>IF(AND(ISNUMBER(AO28),ISNUMBER('Konstanty výpočtu NEL'!$G$7),ISNUMBER('Konstanty výpočtu NEL'!$L$10),ISNUMBER(AK28),ISNUMBER('Konstanty výpočtu NEL'!$G$13),ISNUMBER(AI28),ISNUMBER('Konstanty výpočtu NEL'!$G$16)),'Konstanty výpočtu NEL'!$G$28*(AO28*'Konstanty výpočtu NEL'!$G$7+'Konstanty výpočtu NEL'!$L$10+AK28*'Konstanty výpočtu NEL'!$G$13+AI28*'Konstanty výpočtu NEL'!$G$16),"")</f>
        <v/>
      </c>
      <c r="AW28" s="83" t="str">
        <f t="shared" si="35"/>
        <v/>
      </c>
      <c r="AX28" s="83" t="str">
        <f t="shared" si="28"/>
        <v/>
      </c>
      <c r="AY28" s="83" t="str">
        <f>IF(AND(ISNUMBER(AP28),ISNUMBER('Konstanty výpočtu NEL'!$E$10),ISNUMBER(AJ28),ISNUMBER(AK28),ISNUMBER(AR28)),(15.27*AP28+28.38*'Konstanty výpočtu NEL'!$E$10/10+1.12*AJ28+4.54*AK28/10)*(100-AR28)/100,"")</f>
        <v/>
      </c>
      <c r="AZ28" s="85" t="str">
        <f t="shared" si="9"/>
        <v/>
      </c>
      <c r="BA28" s="85" t="str">
        <f t="shared" si="36"/>
        <v/>
      </c>
    </row>
    <row r="29" spans="1:53" x14ac:dyDescent="0.2">
      <c r="A29" s="211"/>
      <c r="B29" s="80">
        <f>'Vstupy hybridů NIRs'!B30</f>
        <v>3</v>
      </c>
      <c r="C29" s="81">
        <f>'Vstupy hybridů NIRs'!C30</f>
        <v>0</v>
      </c>
      <c r="D29" s="82" t="str">
        <f>IF(ISBLANK('Vstupy hybridů NIRs'!D30),"",'Vstupy hybridů NIRs'!D30)</f>
        <v/>
      </c>
      <c r="E29" s="82" t="str">
        <f>IF(ISBLANK('Vstupy hybridů NIRs'!E30),"",'Vstupy hybridů NIRs'!E30)</f>
        <v/>
      </c>
      <c r="F29" s="82" t="str">
        <f>IF(ISBLANK('Vstupy hybridů NIRs'!F30),"",'Vstupy hybridů NIRs'!F30)</f>
        <v/>
      </c>
      <c r="G29" s="83" t="str">
        <f t="shared" si="11"/>
        <v/>
      </c>
      <c r="H29" s="83" t="str">
        <f>IF(ISBLANK('Vstupy hybridů NIRs'!G30),"",'Vstupy hybridů NIRs'!G30)</f>
        <v/>
      </c>
      <c r="I29" s="83" t="str">
        <f>IF(ISBLANK('Vstupy hybridů NIRs'!N30),"",'Vstupy hybridů NIRs'!N30)</f>
        <v/>
      </c>
      <c r="J29" s="84" t="str">
        <f t="shared" si="29"/>
        <v/>
      </c>
      <c r="K29" s="84" t="str">
        <f t="shared" si="30"/>
        <v/>
      </c>
      <c r="L29" s="84" t="str">
        <f t="shared" si="31"/>
        <v/>
      </c>
      <c r="M29" s="84" t="str">
        <f t="shared" si="32"/>
        <v/>
      </c>
      <c r="N29" s="84" t="str">
        <f t="shared" si="12"/>
        <v/>
      </c>
      <c r="O29" s="84" t="str">
        <f t="shared" si="4"/>
        <v/>
      </c>
      <c r="P29" s="84" t="str">
        <f t="shared" si="33"/>
        <v/>
      </c>
      <c r="Q29" s="84" t="str">
        <f t="shared" si="13"/>
        <v/>
      </c>
      <c r="R29" s="84" t="str">
        <f t="shared" si="6"/>
        <v/>
      </c>
      <c r="S29" s="84" t="str">
        <f t="shared" si="14"/>
        <v/>
      </c>
      <c r="T29" s="84" t="str">
        <f>IF(AND(ISNUMBER('Vstupy hybridů NIRs'!I30),ISNUMBER(K29)),K29*'Vstupy hybridů NIRs'!I30*0.01,"")</f>
        <v/>
      </c>
      <c r="U29" s="84" t="str">
        <f>IF(AND(ISNUMBER('Vstupy hybridů NIRs'!O30),ISNUMBER(L29)),L29*'Vstupy hybridů NIRs'!O30*0.01,"")</f>
        <v/>
      </c>
      <c r="V29" s="84" t="str">
        <f t="shared" si="15"/>
        <v/>
      </c>
      <c r="W29" s="84" t="str">
        <f>IF(AND(ISNUMBER('Vstupy hybridů NIRs'!L30),ISNUMBER(K29)),K29*'Vstupy hybridů NIRs'!L30*0.01,"")</f>
        <v/>
      </c>
      <c r="X29" s="84" t="str">
        <f>IF(AND(ISNUMBER('Vstupy hybridů NIRs'!R30),ISNUMBER(L29)),L29*'Vstupy hybridů NIRs'!R30*0.01,"")</f>
        <v/>
      </c>
      <c r="Y29" s="83" t="str">
        <f t="shared" si="16"/>
        <v/>
      </c>
      <c r="Z29" s="83" t="str">
        <f t="shared" si="17"/>
        <v/>
      </c>
      <c r="AA29" s="83" t="str">
        <f t="shared" si="18"/>
        <v/>
      </c>
      <c r="AB29" s="83" t="str">
        <f>IF(ISNUMBER('Vstupy hybridů NIRs'!J30),'Vstupy hybridů NIRs'!J30,"")</f>
        <v/>
      </c>
      <c r="AC29" s="83" t="str">
        <f>IF(ISNUMBER('Vstupy hybridů NIRs'!K30),'Vstupy hybridů NIRs'!K30,"")</f>
        <v/>
      </c>
      <c r="AD29" s="83" t="str">
        <f>IF(ISNUMBER('Vstupy hybridů NIRs'!P30),'Vstupy hybridů NIRs'!P30,"")</f>
        <v/>
      </c>
      <c r="AE29" s="83" t="str">
        <f>IF(ISNUMBER('Vstupy hybridů NIRs'!Q30),'Vstupy hybridů NIRs'!Q30,"")</f>
        <v/>
      </c>
      <c r="AF29" s="83" t="str">
        <f>IF(ISNUMBER('Vstupy hybridů NIRs'!S30),'Vstupy hybridů NIRs'!S30,"")</f>
        <v/>
      </c>
      <c r="AG29" s="83" t="str">
        <f>IF(AND(ISNUMBER(K29),ISNUMBER('Vstupy hybridů NIRs'!H30),ISNUMBER('Konstanty výpočtů'!$E$9),ISNUMBER(J29)),K29*('Konstanty výpočtů'!$E$9/100)*'Vstupy hybridů NIRs'!H30/J29,"")</f>
        <v/>
      </c>
      <c r="AH29" s="83" t="str">
        <f t="shared" si="34"/>
        <v/>
      </c>
      <c r="AI29" s="83" t="str">
        <f>IF(AND(ISNUMBER(AO29),ISNUMBER(AQ29),ISNUMBER(AK29),ISNUMBER('Konstanty výpočtu NEL'!$E$10)),1000-(AO29+AQ29+AK29+'Konstanty výpočtu NEL'!$E$10),"")</f>
        <v/>
      </c>
      <c r="AJ29" s="83" t="str">
        <f t="shared" si="19"/>
        <v/>
      </c>
      <c r="AK29" s="83" t="str">
        <f>IF(AND(ISNUMBER(AL29),ISNUMBER('Konstanty výpočtů'!$E$7)),AL29*'Konstanty výpočtů'!$E$7/100,"")</f>
        <v/>
      </c>
      <c r="AL29" s="83" t="str">
        <f t="shared" si="20"/>
        <v/>
      </c>
      <c r="AM29" s="83" t="str">
        <f t="shared" si="21"/>
        <v/>
      </c>
      <c r="AN29" s="83" t="str">
        <f t="shared" si="22"/>
        <v/>
      </c>
      <c r="AO29" s="83" t="str">
        <f t="shared" si="23"/>
        <v/>
      </c>
      <c r="AP29" s="83" t="str">
        <f t="shared" si="24"/>
        <v/>
      </c>
      <c r="AQ29" s="83" t="str">
        <f t="shared" si="25"/>
        <v/>
      </c>
      <c r="AR29" s="83" t="str">
        <f t="shared" si="26"/>
        <v/>
      </c>
      <c r="AS29" s="83" t="str">
        <f t="shared" si="27"/>
        <v/>
      </c>
      <c r="AT29" s="83" t="str">
        <f>IF(AND(ISNUMBER(AO29),ISNUMBER(AQ29),ISNUMBER('Konstanty výpočtu NEL'!$E$25),ISNUMBER('Konstanty výpočtu NEL'!$E$28),ISNUMBER('Konstanty výpočtu NEL'!$E$31)),AO29*'Konstanty výpočtu NEL'!$E$25+(1000-AQ29)*'Konstanty výpočtu NEL'!$E$28+'Konstanty výpočtu NEL'!$E$31,"")</f>
        <v/>
      </c>
      <c r="AU29" s="83" t="str">
        <f>IF(AND(ISNUMBER(AO29),ISNUMBER('Konstanty výpočtu NEL'!$G$7),ISNUMBER('Konstanty výpočtu NEL'!$L$10),ISNUMBER(AK29),ISNUMBER(AS29),ISNUMBER(AI29),ISNUMBER('Konstanty výpočtu NEL'!$G$16)),'Konstanty výpočtu NEL'!$G$28*(AO29*'Konstanty výpočtu NEL'!$G$7+'Konstanty výpočtu NEL'!$L$10+AK29*AS29/100+AI29*'Konstanty výpočtu NEL'!$G$16),"")</f>
        <v/>
      </c>
      <c r="AV29" s="83" t="str">
        <f>IF(AND(ISNUMBER(AO29),ISNUMBER('Konstanty výpočtu NEL'!$G$7),ISNUMBER('Konstanty výpočtu NEL'!$L$10),ISNUMBER(AK29),ISNUMBER('Konstanty výpočtu NEL'!$G$13),ISNUMBER(AI29),ISNUMBER('Konstanty výpočtu NEL'!$G$16)),'Konstanty výpočtu NEL'!$G$28*(AO29*'Konstanty výpočtu NEL'!$G$7+'Konstanty výpočtu NEL'!$L$10+AK29*'Konstanty výpočtu NEL'!$G$13+AI29*'Konstanty výpočtu NEL'!$G$16),"")</f>
        <v/>
      </c>
      <c r="AW29" s="83" t="str">
        <f t="shared" si="35"/>
        <v/>
      </c>
      <c r="AX29" s="83" t="str">
        <f t="shared" si="28"/>
        <v/>
      </c>
      <c r="AY29" s="83" t="str">
        <f>IF(AND(ISNUMBER(AP29),ISNUMBER('Konstanty výpočtu NEL'!$E$10),ISNUMBER(AJ29),ISNUMBER(AK29),ISNUMBER(AR29)),(15.27*AP29+28.38*'Konstanty výpočtu NEL'!$E$10/10+1.12*AJ29+4.54*AK29/10)*(100-AR29)/100,"")</f>
        <v/>
      </c>
      <c r="AZ29" s="85" t="str">
        <f t="shared" si="9"/>
        <v/>
      </c>
      <c r="BA29" s="85" t="str">
        <f t="shared" si="36"/>
        <v/>
      </c>
    </row>
    <row r="30" spans="1:53" ht="12.75" customHeight="1" x14ac:dyDescent="0.2">
      <c r="A30" s="211" t="str">
        <f>'Vstupy hybridů NIRs'!A31</f>
        <v>H9</v>
      </c>
      <c r="B30" s="80">
        <f>'Vstupy hybridů NIRs'!B31</f>
        <v>1</v>
      </c>
      <c r="C30" s="81">
        <f>'Vstupy hybridů NIRs'!C31</f>
        <v>0</v>
      </c>
      <c r="D30" s="82" t="str">
        <f>IF(ISBLANK('Vstupy hybridů NIRs'!D31),"",'Vstupy hybridů NIRs'!D31)</f>
        <v/>
      </c>
      <c r="E30" s="82" t="str">
        <f>IF(ISBLANK('Vstupy hybridů NIRs'!E31),"",'Vstupy hybridů NIRs'!E31)</f>
        <v/>
      </c>
      <c r="F30" s="82" t="str">
        <f>IF(ISBLANK('Vstupy hybridů NIRs'!F31),"",'Vstupy hybridů NIRs'!F31)</f>
        <v/>
      </c>
      <c r="G30" s="83" t="str">
        <f t="shared" si="11"/>
        <v/>
      </c>
      <c r="H30" s="83" t="str">
        <f>IF(ISBLANK('Vstupy hybridů NIRs'!G31),"",'Vstupy hybridů NIRs'!G31)</f>
        <v/>
      </c>
      <c r="I30" s="83" t="str">
        <f>IF(ISBLANK('Vstupy hybridů NIRs'!N31),"",'Vstupy hybridů NIRs'!N31)</f>
        <v/>
      </c>
      <c r="J30" s="84" t="str">
        <f t="shared" si="29"/>
        <v/>
      </c>
      <c r="K30" s="84" t="str">
        <f t="shared" si="30"/>
        <v/>
      </c>
      <c r="L30" s="84" t="str">
        <f t="shared" si="31"/>
        <v/>
      </c>
      <c r="M30" s="84" t="str">
        <f t="shared" si="32"/>
        <v/>
      </c>
      <c r="N30" s="84" t="str">
        <f t="shared" si="12"/>
        <v/>
      </c>
      <c r="O30" s="84" t="str">
        <f t="shared" si="4"/>
        <v/>
      </c>
      <c r="P30" s="84" t="str">
        <f t="shared" si="33"/>
        <v/>
      </c>
      <c r="Q30" s="84" t="str">
        <f t="shared" si="13"/>
        <v/>
      </c>
      <c r="R30" s="84" t="str">
        <f t="shared" si="6"/>
        <v/>
      </c>
      <c r="S30" s="84" t="str">
        <f t="shared" si="14"/>
        <v/>
      </c>
      <c r="T30" s="84" t="str">
        <f>IF(AND(ISNUMBER('Vstupy hybridů NIRs'!I31),ISNUMBER(K30)),K30*'Vstupy hybridů NIRs'!I31*0.01,"")</f>
        <v/>
      </c>
      <c r="U30" s="84" t="str">
        <f>IF(AND(ISNUMBER('Vstupy hybridů NIRs'!O31),ISNUMBER(L30)),L30*'Vstupy hybridů NIRs'!O31*0.01,"")</f>
        <v/>
      </c>
      <c r="V30" s="84" t="str">
        <f t="shared" si="15"/>
        <v/>
      </c>
      <c r="W30" s="84" t="str">
        <f>IF(AND(ISNUMBER('Vstupy hybridů NIRs'!L31),ISNUMBER(K30)),K30*'Vstupy hybridů NIRs'!L31*0.01,"")</f>
        <v/>
      </c>
      <c r="X30" s="84" t="str">
        <f>IF(AND(ISNUMBER('Vstupy hybridů NIRs'!R31),ISNUMBER(L30)),L30*'Vstupy hybridů NIRs'!R31*0.01,"")</f>
        <v/>
      </c>
      <c r="Y30" s="83" t="str">
        <f t="shared" si="16"/>
        <v/>
      </c>
      <c r="Z30" s="83" t="str">
        <f t="shared" si="17"/>
        <v/>
      </c>
      <c r="AA30" s="83" t="str">
        <f t="shared" si="18"/>
        <v/>
      </c>
      <c r="AB30" s="83" t="str">
        <f>IF(ISNUMBER('Vstupy hybridů NIRs'!J31),'Vstupy hybridů NIRs'!J31,"")</f>
        <v/>
      </c>
      <c r="AC30" s="83" t="str">
        <f>IF(ISNUMBER('Vstupy hybridů NIRs'!K31),'Vstupy hybridů NIRs'!K31,"")</f>
        <v/>
      </c>
      <c r="AD30" s="83" t="str">
        <f>IF(ISNUMBER('Vstupy hybridů NIRs'!P31),'Vstupy hybridů NIRs'!P31,"")</f>
        <v/>
      </c>
      <c r="AE30" s="83" t="str">
        <f>IF(ISNUMBER('Vstupy hybridů NIRs'!Q31),'Vstupy hybridů NIRs'!Q31,"")</f>
        <v/>
      </c>
      <c r="AF30" s="83" t="str">
        <f>IF(ISNUMBER('Vstupy hybridů NIRs'!S31),'Vstupy hybridů NIRs'!S31,"")</f>
        <v/>
      </c>
      <c r="AG30" s="83" t="str">
        <f>IF(AND(ISNUMBER(K30),ISNUMBER('Vstupy hybridů NIRs'!H31),ISNUMBER('Konstanty výpočtů'!$E$9),ISNUMBER(J30)),K30*('Konstanty výpočtů'!$E$9/100)*'Vstupy hybridů NIRs'!H31/J30,"")</f>
        <v/>
      </c>
      <c r="AH30" s="83" t="str">
        <f t="shared" si="34"/>
        <v/>
      </c>
      <c r="AI30" s="83" t="str">
        <f>IF(AND(ISNUMBER(AO30),ISNUMBER(AQ30),ISNUMBER(AK30),ISNUMBER('Konstanty výpočtu NEL'!$E$10)),1000-(AO30+AQ30+AK30+'Konstanty výpočtu NEL'!$E$10),"")</f>
        <v/>
      </c>
      <c r="AJ30" s="83" t="str">
        <f t="shared" si="19"/>
        <v/>
      </c>
      <c r="AK30" s="83" t="str">
        <f>IF(AND(ISNUMBER(AL30),ISNUMBER('Konstanty výpočtů'!$E$7)),AL30*'Konstanty výpočtů'!$E$7/100,"")</f>
        <v/>
      </c>
      <c r="AL30" s="83" t="str">
        <f t="shared" si="20"/>
        <v/>
      </c>
      <c r="AM30" s="83" t="str">
        <f t="shared" si="21"/>
        <v/>
      </c>
      <c r="AN30" s="83" t="str">
        <f t="shared" si="22"/>
        <v/>
      </c>
      <c r="AO30" s="83" t="str">
        <f t="shared" si="23"/>
        <v/>
      </c>
      <c r="AP30" s="83" t="str">
        <f t="shared" si="24"/>
        <v/>
      </c>
      <c r="AQ30" s="83" t="str">
        <f t="shared" si="25"/>
        <v/>
      </c>
      <c r="AR30" s="83" t="str">
        <f t="shared" si="26"/>
        <v/>
      </c>
      <c r="AS30" s="83" t="str">
        <f t="shared" si="27"/>
        <v/>
      </c>
      <c r="AT30" s="83" t="str">
        <f>IF(AND(ISNUMBER(AO30),ISNUMBER(AQ30),ISNUMBER('Konstanty výpočtu NEL'!$E$25),ISNUMBER('Konstanty výpočtu NEL'!$E$28),ISNUMBER('Konstanty výpočtu NEL'!$E$31)),AO30*'Konstanty výpočtu NEL'!$E$25+(1000-AQ30)*'Konstanty výpočtu NEL'!$E$28+'Konstanty výpočtu NEL'!$E$31,"")</f>
        <v/>
      </c>
      <c r="AU30" s="83" t="str">
        <f>IF(AND(ISNUMBER(AO30),ISNUMBER('Konstanty výpočtu NEL'!$G$7),ISNUMBER('Konstanty výpočtu NEL'!$L$10),ISNUMBER(AK30),ISNUMBER(AS30),ISNUMBER(AI30),ISNUMBER('Konstanty výpočtu NEL'!$G$16)),'Konstanty výpočtu NEL'!$G$28*(AO30*'Konstanty výpočtu NEL'!$G$7+'Konstanty výpočtu NEL'!$L$10+AK30*AS30/100+AI30*'Konstanty výpočtu NEL'!$G$16),"")</f>
        <v/>
      </c>
      <c r="AV30" s="83" t="str">
        <f>IF(AND(ISNUMBER(AO30),ISNUMBER('Konstanty výpočtu NEL'!$G$7),ISNUMBER('Konstanty výpočtu NEL'!$L$10),ISNUMBER(AK30),ISNUMBER('Konstanty výpočtu NEL'!$G$13),ISNUMBER(AI30),ISNUMBER('Konstanty výpočtu NEL'!$G$16)),'Konstanty výpočtu NEL'!$G$28*(AO30*'Konstanty výpočtu NEL'!$G$7+'Konstanty výpočtu NEL'!$L$10+AK30*'Konstanty výpočtu NEL'!$G$13+AI30*'Konstanty výpočtu NEL'!$G$16),"")</f>
        <v/>
      </c>
      <c r="AW30" s="83" t="str">
        <f t="shared" si="35"/>
        <v/>
      </c>
      <c r="AX30" s="83" t="str">
        <f t="shared" si="28"/>
        <v/>
      </c>
      <c r="AY30" s="83" t="str">
        <f>IF(AND(ISNUMBER(AP30),ISNUMBER('Konstanty výpočtu NEL'!$E$10),ISNUMBER(AJ30),ISNUMBER(AK30),ISNUMBER(AR30)),(15.27*AP30+28.38*'Konstanty výpočtu NEL'!$E$10/10+1.12*AJ30+4.54*AK30/10)*(100-AR30)/100,"")</f>
        <v/>
      </c>
      <c r="AZ30" s="85" t="str">
        <f t="shared" si="9"/>
        <v/>
      </c>
      <c r="BA30" s="85" t="str">
        <f t="shared" si="36"/>
        <v/>
      </c>
    </row>
    <row r="31" spans="1:53" x14ac:dyDescent="0.2">
      <c r="A31" s="211"/>
      <c r="B31" s="80">
        <f>'Vstupy hybridů NIRs'!B32</f>
        <v>2</v>
      </c>
      <c r="C31" s="81">
        <f>'Vstupy hybridů NIRs'!C32</f>
        <v>0</v>
      </c>
      <c r="D31" s="82" t="str">
        <f>IF(ISBLANK('Vstupy hybridů NIRs'!D32),"",'Vstupy hybridů NIRs'!D32)</f>
        <v/>
      </c>
      <c r="E31" s="82" t="str">
        <f>IF(ISBLANK('Vstupy hybridů NIRs'!E32),"",'Vstupy hybridů NIRs'!E32)</f>
        <v/>
      </c>
      <c r="F31" s="82" t="str">
        <f>IF(ISBLANK('Vstupy hybridů NIRs'!F32),"",'Vstupy hybridů NIRs'!F32)</f>
        <v/>
      </c>
      <c r="G31" s="83" t="str">
        <f t="shared" si="11"/>
        <v/>
      </c>
      <c r="H31" s="83" t="str">
        <f>IF(ISBLANK('Vstupy hybridů NIRs'!G32),"",'Vstupy hybridů NIRs'!G32)</f>
        <v/>
      </c>
      <c r="I31" s="83" t="str">
        <f>IF(ISBLANK('Vstupy hybridů NIRs'!N32),"",'Vstupy hybridů NIRs'!N32)</f>
        <v/>
      </c>
      <c r="J31" s="84" t="str">
        <f t="shared" si="29"/>
        <v/>
      </c>
      <c r="K31" s="84" t="str">
        <f t="shared" si="30"/>
        <v/>
      </c>
      <c r="L31" s="84" t="str">
        <f t="shared" si="31"/>
        <v/>
      </c>
      <c r="M31" s="84" t="str">
        <f t="shared" si="32"/>
        <v/>
      </c>
      <c r="N31" s="84" t="str">
        <f t="shared" si="12"/>
        <v/>
      </c>
      <c r="O31" s="84" t="str">
        <f t="shared" si="4"/>
        <v/>
      </c>
      <c r="P31" s="84" t="str">
        <f t="shared" si="33"/>
        <v/>
      </c>
      <c r="Q31" s="84" t="str">
        <f t="shared" si="13"/>
        <v/>
      </c>
      <c r="R31" s="84" t="str">
        <f t="shared" si="6"/>
        <v/>
      </c>
      <c r="S31" s="84" t="str">
        <f t="shared" si="14"/>
        <v/>
      </c>
      <c r="T31" s="84" t="str">
        <f>IF(AND(ISNUMBER('Vstupy hybridů NIRs'!I32),ISNUMBER(K31)),K31*'Vstupy hybridů NIRs'!I32*0.01,"")</f>
        <v/>
      </c>
      <c r="U31" s="84" t="str">
        <f>IF(AND(ISNUMBER('Vstupy hybridů NIRs'!O32),ISNUMBER(L31)),L31*'Vstupy hybridů NIRs'!O32*0.01,"")</f>
        <v/>
      </c>
      <c r="V31" s="84" t="str">
        <f t="shared" si="15"/>
        <v/>
      </c>
      <c r="W31" s="84" t="str">
        <f>IF(AND(ISNUMBER('Vstupy hybridů NIRs'!L32),ISNUMBER(K31)),K31*'Vstupy hybridů NIRs'!L32*0.01,"")</f>
        <v/>
      </c>
      <c r="X31" s="84" t="str">
        <f>IF(AND(ISNUMBER('Vstupy hybridů NIRs'!R32),ISNUMBER(L31)),L31*'Vstupy hybridů NIRs'!R32*0.01,"")</f>
        <v/>
      </c>
      <c r="Y31" s="83" t="str">
        <f t="shared" si="16"/>
        <v/>
      </c>
      <c r="Z31" s="83" t="str">
        <f t="shared" si="17"/>
        <v/>
      </c>
      <c r="AA31" s="83" t="str">
        <f t="shared" si="18"/>
        <v/>
      </c>
      <c r="AB31" s="83" t="str">
        <f>IF(ISNUMBER('Vstupy hybridů NIRs'!J32),'Vstupy hybridů NIRs'!J32,"")</f>
        <v/>
      </c>
      <c r="AC31" s="83" t="str">
        <f>IF(ISNUMBER('Vstupy hybridů NIRs'!K32),'Vstupy hybridů NIRs'!K32,"")</f>
        <v/>
      </c>
      <c r="AD31" s="83" t="str">
        <f>IF(ISNUMBER('Vstupy hybridů NIRs'!P32),'Vstupy hybridů NIRs'!P32,"")</f>
        <v/>
      </c>
      <c r="AE31" s="83" t="str">
        <f>IF(ISNUMBER('Vstupy hybridů NIRs'!Q32),'Vstupy hybridů NIRs'!Q32,"")</f>
        <v/>
      </c>
      <c r="AF31" s="83" t="str">
        <f>IF(ISNUMBER('Vstupy hybridů NIRs'!S32),'Vstupy hybridů NIRs'!S32,"")</f>
        <v/>
      </c>
      <c r="AG31" s="83" t="str">
        <f>IF(AND(ISNUMBER(K31),ISNUMBER('Vstupy hybridů NIRs'!H32),ISNUMBER('Konstanty výpočtů'!$E$9),ISNUMBER(J31)),K31*('Konstanty výpočtů'!$E$9/100)*'Vstupy hybridů NIRs'!H32/J31,"")</f>
        <v/>
      </c>
      <c r="AH31" s="83" t="str">
        <f t="shared" si="34"/>
        <v/>
      </c>
      <c r="AI31" s="83" t="str">
        <f>IF(AND(ISNUMBER(AO31),ISNUMBER(AQ31),ISNUMBER(AK31),ISNUMBER('Konstanty výpočtu NEL'!$E$10)),1000-(AO31+AQ31+AK31+'Konstanty výpočtu NEL'!$E$10),"")</f>
        <v/>
      </c>
      <c r="AJ31" s="83" t="str">
        <f t="shared" si="19"/>
        <v/>
      </c>
      <c r="AK31" s="83" t="str">
        <f>IF(AND(ISNUMBER(AL31),ISNUMBER('Konstanty výpočtů'!$E$7)),AL31*'Konstanty výpočtů'!$E$7/100,"")</f>
        <v/>
      </c>
      <c r="AL31" s="83" t="str">
        <f t="shared" si="20"/>
        <v/>
      </c>
      <c r="AM31" s="83" t="str">
        <f t="shared" si="21"/>
        <v/>
      </c>
      <c r="AN31" s="83" t="str">
        <f t="shared" si="22"/>
        <v/>
      </c>
      <c r="AO31" s="83" t="str">
        <f t="shared" si="23"/>
        <v/>
      </c>
      <c r="AP31" s="83" t="str">
        <f t="shared" si="24"/>
        <v/>
      </c>
      <c r="AQ31" s="83" t="str">
        <f t="shared" si="25"/>
        <v/>
      </c>
      <c r="AR31" s="83" t="str">
        <f t="shared" si="26"/>
        <v/>
      </c>
      <c r="AS31" s="83" t="str">
        <f t="shared" si="27"/>
        <v/>
      </c>
      <c r="AT31" s="83" t="str">
        <f>IF(AND(ISNUMBER(AO31),ISNUMBER(AQ31),ISNUMBER('Konstanty výpočtu NEL'!$E$25),ISNUMBER('Konstanty výpočtu NEL'!$E$28),ISNUMBER('Konstanty výpočtu NEL'!$E$31)),AO31*'Konstanty výpočtu NEL'!$E$25+(1000-AQ31)*'Konstanty výpočtu NEL'!$E$28+'Konstanty výpočtu NEL'!$E$31,"")</f>
        <v/>
      </c>
      <c r="AU31" s="83" t="str">
        <f>IF(AND(ISNUMBER(AO31),ISNUMBER('Konstanty výpočtu NEL'!$G$7),ISNUMBER('Konstanty výpočtu NEL'!$L$10),ISNUMBER(AK31),ISNUMBER(AS31),ISNUMBER(AI31),ISNUMBER('Konstanty výpočtu NEL'!$G$16)),'Konstanty výpočtu NEL'!$G$28*(AO31*'Konstanty výpočtu NEL'!$G$7+'Konstanty výpočtu NEL'!$L$10+AK31*AS31/100+AI31*'Konstanty výpočtu NEL'!$G$16),"")</f>
        <v/>
      </c>
      <c r="AV31" s="83" t="str">
        <f>IF(AND(ISNUMBER(AO31),ISNUMBER('Konstanty výpočtu NEL'!$G$7),ISNUMBER('Konstanty výpočtu NEL'!$L$10),ISNUMBER(AK31),ISNUMBER('Konstanty výpočtu NEL'!$G$13),ISNUMBER(AI31),ISNUMBER('Konstanty výpočtu NEL'!$G$16)),'Konstanty výpočtu NEL'!$G$28*(AO31*'Konstanty výpočtu NEL'!$G$7+'Konstanty výpočtu NEL'!$L$10+AK31*'Konstanty výpočtu NEL'!$G$13+AI31*'Konstanty výpočtu NEL'!$G$16),"")</f>
        <v/>
      </c>
      <c r="AW31" s="83" t="str">
        <f t="shared" si="35"/>
        <v/>
      </c>
      <c r="AX31" s="83" t="str">
        <f t="shared" si="28"/>
        <v/>
      </c>
      <c r="AY31" s="83" t="str">
        <f>IF(AND(ISNUMBER(AP31),ISNUMBER('Konstanty výpočtu NEL'!$E$10),ISNUMBER(AJ31),ISNUMBER(AK31),ISNUMBER(AR31)),(15.27*AP31+28.38*'Konstanty výpočtu NEL'!$E$10/10+1.12*AJ31+4.54*AK31/10)*(100-AR31)/100,"")</f>
        <v/>
      </c>
      <c r="AZ31" s="85" t="str">
        <f t="shared" si="9"/>
        <v/>
      </c>
      <c r="BA31" s="85" t="str">
        <f t="shared" si="36"/>
        <v/>
      </c>
    </row>
    <row r="32" spans="1:53" x14ac:dyDescent="0.2">
      <c r="A32" s="211"/>
      <c r="B32" s="80">
        <f>'Vstupy hybridů NIRs'!B33</f>
        <v>3</v>
      </c>
      <c r="C32" s="81">
        <f>'Vstupy hybridů NIRs'!C33</f>
        <v>0</v>
      </c>
      <c r="D32" s="82" t="str">
        <f>IF(ISBLANK('Vstupy hybridů NIRs'!D33),"",'Vstupy hybridů NIRs'!D33)</f>
        <v/>
      </c>
      <c r="E32" s="82" t="str">
        <f>IF(ISBLANK('Vstupy hybridů NIRs'!E33),"",'Vstupy hybridů NIRs'!E33)</f>
        <v/>
      </c>
      <c r="F32" s="82" t="str">
        <f>IF(ISBLANK('Vstupy hybridů NIRs'!F33),"",'Vstupy hybridů NIRs'!F33)</f>
        <v/>
      </c>
      <c r="G32" s="83" t="str">
        <f t="shared" si="11"/>
        <v/>
      </c>
      <c r="H32" s="83" t="str">
        <f>IF(ISBLANK('Vstupy hybridů NIRs'!G33),"",'Vstupy hybridů NIRs'!G33)</f>
        <v/>
      </c>
      <c r="I32" s="83" t="str">
        <f>IF(ISBLANK('Vstupy hybridů NIRs'!N33),"",'Vstupy hybridů NIRs'!N33)</f>
        <v/>
      </c>
      <c r="J32" s="84" t="str">
        <f t="shared" si="29"/>
        <v/>
      </c>
      <c r="K32" s="84" t="str">
        <f t="shared" si="30"/>
        <v/>
      </c>
      <c r="L32" s="84" t="str">
        <f t="shared" si="31"/>
        <v/>
      </c>
      <c r="M32" s="84" t="str">
        <f t="shared" si="32"/>
        <v/>
      </c>
      <c r="N32" s="84" t="str">
        <f t="shared" si="12"/>
        <v/>
      </c>
      <c r="O32" s="84" t="str">
        <f t="shared" si="4"/>
        <v/>
      </c>
      <c r="P32" s="84" t="str">
        <f t="shared" si="33"/>
        <v/>
      </c>
      <c r="Q32" s="84" t="str">
        <f t="shared" si="13"/>
        <v/>
      </c>
      <c r="R32" s="84" t="str">
        <f t="shared" si="6"/>
        <v/>
      </c>
      <c r="S32" s="84" t="str">
        <f t="shared" si="14"/>
        <v/>
      </c>
      <c r="T32" s="84" t="str">
        <f>IF(AND(ISNUMBER('Vstupy hybridů NIRs'!I33),ISNUMBER(K32)),K32*'Vstupy hybridů NIRs'!I33*0.01,"")</f>
        <v/>
      </c>
      <c r="U32" s="84" t="str">
        <f>IF(AND(ISNUMBER('Vstupy hybridů NIRs'!O33),ISNUMBER(L32)),L32*'Vstupy hybridů NIRs'!O33*0.01,"")</f>
        <v/>
      </c>
      <c r="V32" s="84" t="str">
        <f t="shared" si="15"/>
        <v/>
      </c>
      <c r="W32" s="84" t="str">
        <f>IF(AND(ISNUMBER('Vstupy hybridů NIRs'!L33),ISNUMBER(K32)),K32*'Vstupy hybridů NIRs'!L33*0.01,"")</f>
        <v/>
      </c>
      <c r="X32" s="84" t="str">
        <f>IF(AND(ISNUMBER('Vstupy hybridů NIRs'!R33),ISNUMBER(L32)),L32*'Vstupy hybridů NIRs'!R33*0.01,"")</f>
        <v/>
      </c>
      <c r="Y32" s="83" t="str">
        <f t="shared" si="16"/>
        <v/>
      </c>
      <c r="Z32" s="83" t="str">
        <f t="shared" si="17"/>
        <v/>
      </c>
      <c r="AA32" s="83" t="str">
        <f t="shared" si="18"/>
        <v/>
      </c>
      <c r="AB32" s="83" t="str">
        <f>IF(ISNUMBER('Vstupy hybridů NIRs'!J33),'Vstupy hybridů NIRs'!J33,"")</f>
        <v/>
      </c>
      <c r="AC32" s="83" t="str">
        <f>IF(ISNUMBER('Vstupy hybridů NIRs'!K33),'Vstupy hybridů NIRs'!K33,"")</f>
        <v/>
      </c>
      <c r="AD32" s="83" t="str">
        <f>IF(ISNUMBER('Vstupy hybridů NIRs'!P33),'Vstupy hybridů NIRs'!P33,"")</f>
        <v/>
      </c>
      <c r="AE32" s="83" t="str">
        <f>IF(ISNUMBER('Vstupy hybridů NIRs'!Q33),'Vstupy hybridů NIRs'!Q33,"")</f>
        <v/>
      </c>
      <c r="AF32" s="83" t="str">
        <f>IF(ISNUMBER('Vstupy hybridů NIRs'!S33),'Vstupy hybridů NIRs'!S33,"")</f>
        <v/>
      </c>
      <c r="AG32" s="83" t="str">
        <f>IF(AND(ISNUMBER(K32),ISNUMBER('Vstupy hybridů NIRs'!H33),ISNUMBER('Konstanty výpočtů'!$E$9),ISNUMBER(J32)),K32*('Konstanty výpočtů'!$E$9/100)*'Vstupy hybridů NIRs'!H33/J32,"")</f>
        <v/>
      </c>
      <c r="AH32" s="83" t="str">
        <f t="shared" si="34"/>
        <v/>
      </c>
      <c r="AI32" s="83" t="str">
        <f>IF(AND(ISNUMBER(AO32),ISNUMBER(AQ32),ISNUMBER(AK32),ISNUMBER('Konstanty výpočtu NEL'!$E$10)),1000-(AO32+AQ32+AK32+'Konstanty výpočtu NEL'!$E$10),"")</f>
        <v/>
      </c>
      <c r="AJ32" s="83" t="str">
        <f t="shared" si="19"/>
        <v/>
      </c>
      <c r="AK32" s="83" t="str">
        <f>IF(AND(ISNUMBER(AL32),ISNUMBER('Konstanty výpočtů'!$E$7)),AL32*'Konstanty výpočtů'!$E$7/100,"")</f>
        <v/>
      </c>
      <c r="AL32" s="83" t="str">
        <f t="shared" si="20"/>
        <v/>
      </c>
      <c r="AM32" s="83" t="str">
        <f t="shared" si="21"/>
        <v/>
      </c>
      <c r="AN32" s="83" t="str">
        <f t="shared" si="22"/>
        <v/>
      </c>
      <c r="AO32" s="83" t="str">
        <f t="shared" si="23"/>
        <v/>
      </c>
      <c r="AP32" s="83" t="str">
        <f t="shared" si="24"/>
        <v/>
      </c>
      <c r="AQ32" s="83" t="str">
        <f t="shared" si="25"/>
        <v/>
      </c>
      <c r="AR32" s="83" t="str">
        <f t="shared" si="26"/>
        <v/>
      </c>
      <c r="AS32" s="83" t="str">
        <f t="shared" si="27"/>
        <v/>
      </c>
      <c r="AT32" s="83" t="str">
        <f>IF(AND(ISNUMBER(AO32),ISNUMBER(AQ32),ISNUMBER('Konstanty výpočtu NEL'!$E$25),ISNUMBER('Konstanty výpočtu NEL'!$E$28),ISNUMBER('Konstanty výpočtu NEL'!$E$31)),AO32*'Konstanty výpočtu NEL'!$E$25+(1000-AQ32)*'Konstanty výpočtu NEL'!$E$28+'Konstanty výpočtu NEL'!$E$31,"")</f>
        <v/>
      </c>
      <c r="AU32" s="83" t="str">
        <f>IF(AND(ISNUMBER(AO32),ISNUMBER('Konstanty výpočtu NEL'!$G$7),ISNUMBER('Konstanty výpočtu NEL'!$L$10),ISNUMBER(AK32),ISNUMBER(AS32),ISNUMBER(AI32),ISNUMBER('Konstanty výpočtu NEL'!$G$16)),'Konstanty výpočtu NEL'!$G$28*(AO32*'Konstanty výpočtu NEL'!$G$7+'Konstanty výpočtu NEL'!$L$10+AK32*AS32/100+AI32*'Konstanty výpočtu NEL'!$G$16),"")</f>
        <v/>
      </c>
      <c r="AV32" s="83" t="str">
        <f>IF(AND(ISNUMBER(AO32),ISNUMBER('Konstanty výpočtu NEL'!$G$7),ISNUMBER('Konstanty výpočtu NEL'!$L$10),ISNUMBER(AK32),ISNUMBER('Konstanty výpočtu NEL'!$G$13),ISNUMBER(AI32),ISNUMBER('Konstanty výpočtu NEL'!$G$16)),'Konstanty výpočtu NEL'!$G$28*(AO32*'Konstanty výpočtu NEL'!$G$7+'Konstanty výpočtu NEL'!$L$10+AK32*'Konstanty výpočtu NEL'!$G$13+AI32*'Konstanty výpočtu NEL'!$G$16),"")</f>
        <v/>
      </c>
      <c r="AW32" s="83" t="str">
        <f t="shared" si="35"/>
        <v/>
      </c>
      <c r="AX32" s="83" t="str">
        <f t="shared" si="28"/>
        <v/>
      </c>
      <c r="AY32" s="83" t="str">
        <f>IF(AND(ISNUMBER(AP32),ISNUMBER('Konstanty výpočtu NEL'!$E$10),ISNUMBER(AJ32),ISNUMBER(AK32),ISNUMBER(AR32)),(15.27*AP32+28.38*'Konstanty výpočtu NEL'!$E$10/10+1.12*AJ32+4.54*AK32/10)*(100-AR32)/100,"")</f>
        <v/>
      </c>
      <c r="AZ32" s="85" t="str">
        <f t="shared" si="9"/>
        <v/>
      </c>
      <c r="BA32" s="85" t="str">
        <f t="shared" si="36"/>
        <v/>
      </c>
    </row>
    <row r="33" spans="1:53" ht="12.75" customHeight="1" x14ac:dyDescent="0.2">
      <c r="A33" s="211" t="str">
        <f>'Vstupy hybridů NIRs'!A34</f>
        <v>H10</v>
      </c>
      <c r="B33" s="80">
        <f>'Vstupy hybridů NIRs'!B34</f>
        <v>1</v>
      </c>
      <c r="C33" s="81">
        <f>'Vstupy hybridů NIRs'!C34</f>
        <v>0</v>
      </c>
      <c r="D33" s="82" t="str">
        <f>IF(ISBLANK('Vstupy hybridů NIRs'!D34),"",'Vstupy hybridů NIRs'!D34)</f>
        <v/>
      </c>
      <c r="E33" s="82" t="str">
        <f>IF(ISBLANK('Vstupy hybridů NIRs'!E34),"",'Vstupy hybridů NIRs'!E34)</f>
        <v/>
      </c>
      <c r="F33" s="82" t="str">
        <f>IF(ISBLANK('Vstupy hybridů NIRs'!F34),"",'Vstupy hybridů NIRs'!F34)</f>
        <v/>
      </c>
      <c r="G33" s="83" t="str">
        <f t="shared" si="11"/>
        <v/>
      </c>
      <c r="H33" s="83" t="str">
        <f>IF(ISBLANK('Vstupy hybridů NIRs'!G34),"",'Vstupy hybridů NIRs'!G34)</f>
        <v/>
      </c>
      <c r="I33" s="83" t="str">
        <f>IF(ISBLANK('Vstupy hybridů NIRs'!N34),"",'Vstupy hybridů NIRs'!N34)</f>
        <v/>
      </c>
      <c r="J33" s="84" t="str">
        <f t="shared" si="29"/>
        <v/>
      </c>
      <c r="K33" s="84" t="str">
        <f t="shared" si="30"/>
        <v/>
      </c>
      <c r="L33" s="84" t="str">
        <f t="shared" si="31"/>
        <v/>
      </c>
      <c r="M33" s="84" t="str">
        <f t="shared" si="32"/>
        <v/>
      </c>
      <c r="N33" s="84" t="str">
        <f t="shared" si="12"/>
        <v/>
      </c>
      <c r="O33" s="84" t="str">
        <f t="shared" si="4"/>
        <v/>
      </c>
      <c r="P33" s="84" t="str">
        <f t="shared" si="33"/>
        <v/>
      </c>
      <c r="Q33" s="84" t="str">
        <f t="shared" si="13"/>
        <v/>
      </c>
      <c r="R33" s="84" t="str">
        <f t="shared" si="6"/>
        <v/>
      </c>
      <c r="S33" s="84" t="str">
        <f t="shared" si="14"/>
        <v/>
      </c>
      <c r="T33" s="84" t="str">
        <f>IF(AND(ISNUMBER('Vstupy hybridů NIRs'!I34),ISNUMBER(K33)),K33*'Vstupy hybridů NIRs'!I34*0.01,"")</f>
        <v/>
      </c>
      <c r="U33" s="84" t="str">
        <f>IF(AND(ISNUMBER('Vstupy hybridů NIRs'!O34),ISNUMBER(L33)),L33*'Vstupy hybridů NIRs'!O34*0.01,"")</f>
        <v/>
      </c>
      <c r="V33" s="84" t="str">
        <f t="shared" si="15"/>
        <v/>
      </c>
      <c r="W33" s="84" t="str">
        <f>IF(AND(ISNUMBER('Vstupy hybridů NIRs'!L34),ISNUMBER(K33)),K33*'Vstupy hybridů NIRs'!L34*0.01,"")</f>
        <v/>
      </c>
      <c r="X33" s="84" t="str">
        <f>IF(AND(ISNUMBER('Vstupy hybridů NIRs'!R34),ISNUMBER(L33)),L33*'Vstupy hybridů NIRs'!R34*0.01,"")</f>
        <v/>
      </c>
      <c r="Y33" s="83" t="str">
        <f t="shared" si="16"/>
        <v/>
      </c>
      <c r="Z33" s="83" t="str">
        <f t="shared" si="17"/>
        <v/>
      </c>
      <c r="AA33" s="83" t="str">
        <f t="shared" si="18"/>
        <v/>
      </c>
      <c r="AB33" s="83" t="str">
        <f>IF(ISNUMBER('Vstupy hybridů NIRs'!J34),'Vstupy hybridů NIRs'!J34,"")</f>
        <v/>
      </c>
      <c r="AC33" s="83" t="str">
        <f>IF(ISNUMBER('Vstupy hybridů NIRs'!K34),'Vstupy hybridů NIRs'!K34,"")</f>
        <v/>
      </c>
      <c r="AD33" s="83" t="str">
        <f>IF(ISNUMBER('Vstupy hybridů NIRs'!P34),'Vstupy hybridů NIRs'!P34,"")</f>
        <v/>
      </c>
      <c r="AE33" s="83" t="str">
        <f>IF(ISNUMBER('Vstupy hybridů NIRs'!Q34),'Vstupy hybridů NIRs'!Q34,"")</f>
        <v/>
      </c>
      <c r="AF33" s="83" t="str">
        <f>IF(ISNUMBER('Vstupy hybridů NIRs'!S34),'Vstupy hybridů NIRs'!S34,"")</f>
        <v/>
      </c>
      <c r="AG33" s="83" t="str">
        <f>IF(AND(ISNUMBER(K33),ISNUMBER('Vstupy hybridů NIRs'!H34),ISNUMBER('Konstanty výpočtů'!$E$9),ISNUMBER(J33)),K33*('Konstanty výpočtů'!$E$9/100)*'Vstupy hybridů NIRs'!H34/J33,"")</f>
        <v/>
      </c>
      <c r="AH33" s="83" t="str">
        <f t="shared" si="34"/>
        <v/>
      </c>
      <c r="AI33" s="83" t="str">
        <f>IF(AND(ISNUMBER(AO33),ISNUMBER(AQ33),ISNUMBER(AK33),ISNUMBER('Konstanty výpočtu NEL'!$E$10)),1000-(AO33+AQ33+AK33+'Konstanty výpočtu NEL'!$E$10),"")</f>
        <v/>
      </c>
      <c r="AJ33" s="83" t="str">
        <f t="shared" si="19"/>
        <v/>
      </c>
      <c r="AK33" s="83" t="str">
        <f>IF(AND(ISNUMBER(AL33),ISNUMBER('Konstanty výpočtů'!$E$7)),AL33*'Konstanty výpočtů'!$E$7/100,"")</f>
        <v/>
      </c>
      <c r="AL33" s="83" t="str">
        <f t="shared" si="20"/>
        <v/>
      </c>
      <c r="AM33" s="83" t="str">
        <f t="shared" si="21"/>
        <v/>
      </c>
      <c r="AN33" s="83" t="str">
        <f t="shared" si="22"/>
        <v/>
      </c>
      <c r="AO33" s="83" t="str">
        <f t="shared" si="23"/>
        <v/>
      </c>
      <c r="AP33" s="83" t="str">
        <f t="shared" si="24"/>
        <v/>
      </c>
      <c r="AQ33" s="83" t="str">
        <f t="shared" si="25"/>
        <v/>
      </c>
      <c r="AR33" s="83" t="str">
        <f t="shared" si="26"/>
        <v/>
      </c>
      <c r="AS33" s="83" t="str">
        <f t="shared" si="27"/>
        <v/>
      </c>
      <c r="AT33" s="83" t="str">
        <f>IF(AND(ISNUMBER(AO33),ISNUMBER(AQ33),ISNUMBER('Konstanty výpočtu NEL'!$E$25),ISNUMBER('Konstanty výpočtu NEL'!$E$28),ISNUMBER('Konstanty výpočtu NEL'!$E$31)),AO33*'Konstanty výpočtu NEL'!$E$25+(1000-AQ33)*'Konstanty výpočtu NEL'!$E$28+'Konstanty výpočtu NEL'!$E$31,"")</f>
        <v/>
      </c>
      <c r="AU33" s="83" t="str">
        <f>IF(AND(ISNUMBER(AO33),ISNUMBER('Konstanty výpočtu NEL'!$G$7),ISNUMBER('Konstanty výpočtu NEL'!$L$10),ISNUMBER(AK33),ISNUMBER(AS33),ISNUMBER(AI33),ISNUMBER('Konstanty výpočtu NEL'!$G$16)),'Konstanty výpočtu NEL'!$G$28*(AO33*'Konstanty výpočtu NEL'!$G$7+'Konstanty výpočtu NEL'!$L$10+AK33*AS33/100+AI33*'Konstanty výpočtu NEL'!$G$16),"")</f>
        <v/>
      </c>
      <c r="AV33" s="83" t="str">
        <f>IF(AND(ISNUMBER(AO33),ISNUMBER('Konstanty výpočtu NEL'!$G$7),ISNUMBER('Konstanty výpočtu NEL'!$L$10),ISNUMBER(AK33),ISNUMBER('Konstanty výpočtu NEL'!$G$13),ISNUMBER(AI33),ISNUMBER('Konstanty výpočtu NEL'!$G$16)),'Konstanty výpočtu NEL'!$G$28*(AO33*'Konstanty výpočtu NEL'!$G$7+'Konstanty výpočtu NEL'!$L$10+AK33*'Konstanty výpočtu NEL'!$G$13+AI33*'Konstanty výpočtu NEL'!$G$16),"")</f>
        <v/>
      </c>
      <c r="AW33" s="83" t="str">
        <f t="shared" si="35"/>
        <v/>
      </c>
      <c r="AX33" s="83" t="str">
        <f t="shared" si="28"/>
        <v/>
      </c>
      <c r="AY33" s="83" t="str">
        <f>IF(AND(ISNUMBER(AP33),ISNUMBER('Konstanty výpočtu NEL'!$E$10),ISNUMBER(AJ33),ISNUMBER(AK33),ISNUMBER(AR33)),(15.27*AP33+28.38*'Konstanty výpočtu NEL'!$E$10/10+1.12*AJ33+4.54*AK33/10)*(100-AR33)/100,"")</f>
        <v/>
      </c>
      <c r="AZ33" s="85" t="str">
        <f t="shared" si="9"/>
        <v/>
      </c>
      <c r="BA33" s="85" t="str">
        <f t="shared" si="36"/>
        <v/>
      </c>
    </row>
    <row r="34" spans="1:53" x14ac:dyDescent="0.2">
      <c r="A34" s="211"/>
      <c r="B34" s="80">
        <f>'Vstupy hybridů NIRs'!B35</f>
        <v>2</v>
      </c>
      <c r="C34" s="81">
        <f>'Vstupy hybridů NIRs'!C35</f>
        <v>0</v>
      </c>
      <c r="D34" s="82" t="str">
        <f>IF(ISBLANK('Vstupy hybridů NIRs'!D35),"",'Vstupy hybridů NIRs'!D35)</f>
        <v/>
      </c>
      <c r="E34" s="82" t="str">
        <f>IF(ISBLANK('Vstupy hybridů NIRs'!E35),"",'Vstupy hybridů NIRs'!E35)</f>
        <v/>
      </c>
      <c r="F34" s="82" t="str">
        <f>IF(ISBLANK('Vstupy hybridů NIRs'!F35),"",'Vstupy hybridů NIRs'!F35)</f>
        <v/>
      </c>
      <c r="G34" s="83" t="str">
        <f t="shared" si="11"/>
        <v/>
      </c>
      <c r="H34" s="83" t="str">
        <f>IF(ISBLANK('Vstupy hybridů NIRs'!G35),"",'Vstupy hybridů NIRs'!G35)</f>
        <v/>
      </c>
      <c r="I34" s="83" t="str">
        <f>IF(ISBLANK('Vstupy hybridů NIRs'!N35),"",'Vstupy hybridů NIRs'!N35)</f>
        <v/>
      </c>
      <c r="J34" s="84" t="str">
        <f t="shared" si="29"/>
        <v/>
      </c>
      <c r="K34" s="84" t="str">
        <f t="shared" si="30"/>
        <v/>
      </c>
      <c r="L34" s="84" t="str">
        <f t="shared" si="31"/>
        <v/>
      </c>
      <c r="M34" s="84" t="str">
        <f t="shared" si="32"/>
        <v/>
      </c>
      <c r="N34" s="84" t="str">
        <f t="shared" si="12"/>
        <v/>
      </c>
      <c r="O34" s="84" t="str">
        <f t="shared" si="4"/>
        <v/>
      </c>
      <c r="P34" s="84" t="str">
        <f t="shared" si="33"/>
        <v/>
      </c>
      <c r="Q34" s="84" t="str">
        <f t="shared" si="13"/>
        <v/>
      </c>
      <c r="R34" s="84" t="str">
        <f t="shared" si="6"/>
        <v/>
      </c>
      <c r="S34" s="84" t="str">
        <f t="shared" si="14"/>
        <v/>
      </c>
      <c r="T34" s="84" t="str">
        <f>IF(AND(ISNUMBER('Vstupy hybridů NIRs'!I35),ISNUMBER(K34)),K34*'Vstupy hybridů NIRs'!I35*0.01,"")</f>
        <v/>
      </c>
      <c r="U34" s="84" t="str">
        <f>IF(AND(ISNUMBER('Vstupy hybridů NIRs'!O35),ISNUMBER(L34)),L34*'Vstupy hybridů NIRs'!O35*0.01,"")</f>
        <v/>
      </c>
      <c r="V34" s="84" t="str">
        <f t="shared" si="15"/>
        <v/>
      </c>
      <c r="W34" s="84" t="str">
        <f>IF(AND(ISNUMBER('Vstupy hybridů NIRs'!L35),ISNUMBER(K34)),K34*'Vstupy hybridů NIRs'!L35*0.01,"")</f>
        <v/>
      </c>
      <c r="X34" s="84" t="str">
        <f>IF(AND(ISNUMBER('Vstupy hybridů NIRs'!R35),ISNUMBER(L34)),L34*'Vstupy hybridů NIRs'!R35*0.01,"")</f>
        <v/>
      </c>
      <c r="Y34" s="83" t="str">
        <f t="shared" si="16"/>
        <v/>
      </c>
      <c r="Z34" s="83" t="str">
        <f t="shared" si="17"/>
        <v/>
      </c>
      <c r="AA34" s="83" t="str">
        <f t="shared" si="18"/>
        <v/>
      </c>
      <c r="AB34" s="83" t="str">
        <f>IF(ISNUMBER('Vstupy hybridů NIRs'!J35),'Vstupy hybridů NIRs'!J35,"")</f>
        <v/>
      </c>
      <c r="AC34" s="83" t="str">
        <f>IF(ISNUMBER('Vstupy hybridů NIRs'!K35),'Vstupy hybridů NIRs'!K35,"")</f>
        <v/>
      </c>
      <c r="AD34" s="83" t="str">
        <f>IF(ISNUMBER('Vstupy hybridů NIRs'!P35),'Vstupy hybridů NIRs'!P35,"")</f>
        <v/>
      </c>
      <c r="AE34" s="83" t="str">
        <f>IF(ISNUMBER('Vstupy hybridů NIRs'!Q35),'Vstupy hybridů NIRs'!Q35,"")</f>
        <v/>
      </c>
      <c r="AF34" s="83" t="str">
        <f>IF(ISNUMBER('Vstupy hybridů NIRs'!S35),'Vstupy hybridů NIRs'!S35,"")</f>
        <v/>
      </c>
      <c r="AG34" s="83" t="str">
        <f>IF(AND(ISNUMBER(K34),ISNUMBER('Vstupy hybridů NIRs'!H35),ISNUMBER('Konstanty výpočtů'!$E$9),ISNUMBER(J34)),K34*('Konstanty výpočtů'!$E$9/100)*'Vstupy hybridů NIRs'!H35/J34,"")</f>
        <v/>
      </c>
      <c r="AH34" s="83" t="str">
        <f t="shared" si="34"/>
        <v/>
      </c>
      <c r="AI34" s="83" t="str">
        <f>IF(AND(ISNUMBER(AO34),ISNUMBER(AQ34),ISNUMBER(AK34),ISNUMBER('Konstanty výpočtu NEL'!$E$10)),1000-(AO34+AQ34+AK34+'Konstanty výpočtu NEL'!$E$10),"")</f>
        <v/>
      </c>
      <c r="AJ34" s="83" t="str">
        <f t="shared" si="19"/>
        <v/>
      </c>
      <c r="AK34" s="83" t="str">
        <f>IF(AND(ISNUMBER(AL34),ISNUMBER('Konstanty výpočtů'!$E$7)),AL34*'Konstanty výpočtů'!$E$7/100,"")</f>
        <v/>
      </c>
      <c r="AL34" s="83" t="str">
        <f t="shared" si="20"/>
        <v/>
      </c>
      <c r="AM34" s="83" t="str">
        <f t="shared" si="21"/>
        <v/>
      </c>
      <c r="AN34" s="83" t="str">
        <f t="shared" si="22"/>
        <v/>
      </c>
      <c r="AO34" s="83" t="str">
        <f t="shared" si="23"/>
        <v/>
      </c>
      <c r="AP34" s="83" t="str">
        <f t="shared" si="24"/>
        <v/>
      </c>
      <c r="AQ34" s="83" t="str">
        <f t="shared" si="25"/>
        <v/>
      </c>
      <c r="AR34" s="83" t="str">
        <f t="shared" si="26"/>
        <v/>
      </c>
      <c r="AS34" s="83" t="str">
        <f t="shared" si="27"/>
        <v/>
      </c>
      <c r="AT34" s="83" t="str">
        <f>IF(AND(ISNUMBER(AO34),ISNUMBER(AQ34),ISNUMBER('Konstanty výpočtu NEL'!$E$25),ISNUMBER('Konstanty výpočtu NEL'!$E$28),ISNUMBER('Konstanty výpočtu NEL'!$E$31)),AO34*'Konstanty výpočtu NEL'!$E$25+(1000-AQ34)*'Konstanty výpočtu NEL'!$E$28+'Konstanty výpočtu NEL'!$E$31,"")</f>
        <v/>
      </c>
      <c r="AU34" s="83" t="str">
        <f>IF(AND(ISNUMBER(AO34),ISNUMBER('Konstanty výpočtu NEL'!$G$7),ISNUMBER('Konstanty výpočtu NEL'!$L$10),ISNUMBER(AK34),ISNUMBER(AS34),ISNUMBER(AI34),ISNUMBER('Konstanty výpočtu NEL'!$G$16)),'Konstanty výpočtu NEL'!$G$28*(AO34*'Konstanty výpočtu NEL'!$G$7+'Konstanty výpočtu NEL'!$L$10+AK34*AS34/100+AI34*'Konstanty výpočtu NEL'!$G$16),"")</f>
        <v/>
      </c>
      <c r="AV34" s="83" t="str">
        <f>IF(AND(ISNUMBER(AO34),ISNUMBER('Konstanty výpočtu NEL'!$G$7),ISNUMBER('Konstanty výpočtu NEL'!$L$10),ISNUMBER(AK34),ISNUMBER('Konstanty výpočtu NEL'!$G$13),ISNUMBER(AI34),ISNUMBER('Konstanty výpočtu NEL'!$G$16)),'Konstanty výpočtu NEL'!$G$28*(AO34*'Konstanty výpočtu NEL'!$G$7+'Konstanty výpočtu NEL'!$L$10+AK34*'Konstanty výpočtu NEL'!$G$13+AI34*'Konstanty výpočtu NEL'!$G$16),"")</f>
        <v/>
      </c>
      <c r="AW34" s="83" t="str">
        <f t="shared" si="35"/>
        <v/>
      </c>
      <c r="AX34" s="83" t="str">
        <f t="shared" si="28"/>
        <v/>
      </c>
      <c r="AY34" s="83" t="str">
        <f>IF(AND(ISNUMBER(AP34),ISNUMBER('Konstanty výpočtu NEL'!$E$10),ISNUMBER(AJ34),ISNUMBER(AK34),ISNUMBER(AR34)),(15.27*AP34+28.38*'Konstanty výpočtu NEL'!$E$10/10+1.12*AJ34+4.54*AK34/10)*(100-AR34)/100,"")</f>
        <v/>
      </c>
      <c r="AZ34" s="85" t="str">
        <f t="shared" si="9"/>
        <v/>
      </c>
      <c r="BA34" s="85" t="str">
        <f t="shared" si="36"/>
        <v/>
      </c>
    </row>
    <row r="35" spans="1:53" x14ac:dyDescent="0.2">
      <c r="A35" s="211"/>
      <c r="B35" s="80">
        <f>'Vstupy hybridů NIRs'!B36</f>
        <v>3</v>
      </c>
      <c r="C35" s="81">
        <f>'Vstupy hybridů NIRs'!C36</f>
        <v>0</v>
      </c>
      <c r="D35" s="82" t="str">
        <f>IF(ISBLANK('Vstupy hybridů NIRs'!D36),"",'Vstupy hybridů NIRs'!D36)</f>
        <v/>
      </c>
      <c r="E35" s="82" t="str">
        <f>IF(ISBLANK('Vstupy hybridů NIRs'!E36),"",'Vstupy hybridů NIRs'!E36)</f>
        <v/>
      </c>
      <c r="F35" s="82" t="str">
        <f>IF(ISBLANK('Vstupy hybridů NIRs'!F36),"",'Vstupy hybridů NIRs'!F36)</f>
        <v/>
      </c>
      <c r="G35" s="83" t="str">
        <f t="shared" si="11"/>
        <v/>
      </c>
      <c r="H35" s="83" t="str">
        <f>IF(ISBLANK('Vstupy hybridů NIRs'!G36),"",'Vstupy hybridů NIRs'!G36)</f>
        <v/>
      </c>
      <c r="I35" s="83" t="str">
        <f>IF(ISBLANK('Vstupy hybridů NIRs'!N36),"",'Vstupy hybridů NIRs'!N36)</f>
        <v/>
      </c>
      <c r="J35" s="84" t="str">
        <f t="shared" si="29"/>
        <v/>
      </c>
      <c r="K35" s="84" t="str">
        <f t="shared" si="30"/>
        <v/>
      </c>
      <c r="L35" s="84" t="str">
        <f t="shared" si="31"/>
        <v/>
      </c>
      <c r="M35" s="84" t="str">
        <f t="shared" si="32"/>
        <v/>
      </c>
      <c r="N35" s="84" t="str">
        <f t="shared" si="12"/>
        <v/>
      </c>
      <c r="O35" s="84" t="str">
        <f t="shared" si="4"/>
        <v/>
      </c>
      <c r="P35" s="84" t="str">
        <f t="shared" si="33"/>
        <v/>
      </c>
      <c r="Q35" s="84" t="str">
        <f t="shared" si="13"/>
        <v/>
      </c>
      <c r="R35" s="84" t="str">
        <f t="shared" si="6"/>
        <v/>
      </c>
      <c r="S35" s="84" t="str">
        <f t="shared" si="14"/>
        <v/>
      </c>
      <c r="T35" s="84" t="str">
        <f>IF(AND(ISNUMBER('Vstupy hybridů NIRs'!I36),ISNUMBER(K35)),K35*'Vstupy hybridů NIRs'!I36*0.01,"")</f>
        <v/>
      </c>
      <c r="U35" s="84" t="str">
        <f>IF(AND(ISNUMBER('Vstupy hybridů NIRs'!O36),ISNUMBER(L35)),L35*'Vstupy hybridů NIRs'!O36*0.01,"")</f>
        <v/>
      </c>
      <c r="V35" s="84" t="str">
        <f t="shared" si="15"/>
        <v/>
      </c>
      <c r="W35" s="84" t="str">
        <f>IF(AND(ISNUMBER('Vstupy hybridů NIRs'!L36),ISNUMBER(K35)),K35*'Vstupy hybridů NIRs'!L36*0.01,"")</f>
        <v/>
      </c>
      <c r="X35" s="84" t="str">
        <f>IF(AND(ISNUMBER('Vstupy hybridů NIRs'!R36),ISNUMBER(L35)),L35*'Vstupy hybridů NIRs'!R36*0.01,"")</f>
        <v/>
      </c>
      <c r="Y35" s="83" t="str">
        <f t="shared" si="16"/>
        <v/>
      </c>
      <c r="Z35" s="83" t="str">
        <f t="shared" si="17"/>
        <v/>
      </c>
      <c r="AA35" s="83" t="str">
        <f t="shared" si="18"/>
        <v/>
      </c>
      <c r="AB35" s="83" t="str">
        <f>IF(ISNUMBER('Vstupy hybridů NIRs'!J36),'Vstupy hybridů NIRs'!J36,"")</f>
        <v/>
      </c>
      <c r="AC35" s="83" t="str">
        <f>IF(ISNUMBER('Vstupy hybridů NIRs'!K36),'Vstupy hybridů NIRs'!K36,"")</f>
        <v/>
      </c>
      <c r="AD35" s="83" t="str">
        <f>IF(ISNUMBER('Vstupy hybridů NIRs'!P36),'Vstupy hybridů NIRs'!P36,"")</f>
        <v/>
      </c>
      <c r="AE35" s="83" t="str">
        <f>IF(ISNUMBER('Vstupy hybridů NIRs'!Q36),'Vstupy hybridů NIRs'!Q36,"")</f>
        <v/>
      </c>
      <c r="AF35" s="83" t="str">
        <f>IF(ISNUMBER('Vstupy hybridů NIRs'!S36),'Vstupy hybridů NIRs'!S36,"")</f>
        <v/>
      </c>
      <c r="AG35" s="83" t="str">
        <f>IF(AND(ISNUMBER(K35),ISNUMBER('Vstupy hybridů NIRs'!H36),ISNUMBER('Konstanty výpočtů'!$E$9),ISNUMBER(J35)),K35*('Konstanty výpočtů'!$E$9/100)*'Vstupy hybridů NIRs'!H36/J35,"")</f>
        <v/>
      </c>
      <c r="AH35" s="83" t="str">
        <f t="shared" si="34"/>
        <v/>
      </c>
      <c r="AI35" s="83" t="str">
        <f>IF(AND(ISNUMBER(AO35),ISNUMBER(AQ35),ISNUMBER(AK35),ISNUMBER('Konstanty výpočtu NEL'!$E$10)),1000-(AO35+AQ35+AK35+'Konstanty výpočtu NEL'!$E$10),"")</f>
        <v/>
      </c>
      <c r="AJ35" s="83" t="str">
        <f t="shared" si="19"/>
        <v/>
      </c>
      <c r="AK35" s="83" t="str">
        <f>IF(AND(ISNUMBER(AL35),ISNUMBER('Konstanty výpočtů'!$E$7)),AL35*'Konstanty výpočtů'!$E$7/100,"")</f>
        <v/>
      </c>
      <c r="AL35" s="83" t="str">
        <f t="shared" si="20"/>
        <v/>
      </c>
      <c r="AM35" s="83" t="str">
        <f t="shared" si="21"/>
        <v/>
      </c>
      <c r="AN35" s="83" t="str">
        <f t="shared" si="22"/>
        <v/>
      </c>
      <c r="AO35" s="83" t="str">
        <f t="shared" si="23"/>
        <v/>
      </c>
      <c r="AP35" s="83" t="str">
        <f t="shared" si="24"/>
        <v/>
      </c>
      <c r="AQ35" s="83" t="str">
        <f t="shared" si="25"/>
        <v/>
      </c>
      <c r="AR35" s="83" t="str">
        <f t="shared" si="26"/>
        <v/>
      </c>
      <c r="AS35" s="83" t="str">
        <f t="shared" si="27"/>
        <v/>
      </c>
      <c r="AT35" s="83" t="str">
        <f>IF(AND(ISNUMBER(AO35),ISNUMBER(AQ35),ISNUMBER('Konstanty výpočtu NEL'!$E$25),ISNUMBER('Konstanty výpočtu NEL'!$E$28),ISNUMBER('Konstanty výpočtu NEL'!$E$31)),AO35*'Konstanty výpočtu NEL'!$E$25+(1000-AQ35)*'Konstanty výpočtu NEL'!$E$28+'Konstanty výpočtu NEL'!$E$31,"")</f>
        <v/>
      </c>
      <c r="AU35" s="83" t="str">
        <f>IF(AND(ISNUMBER(AO35),ISNUMBER('Konstanty výpočtu NEL'!$G$7),ISNUMBER('Konstanty výpočtu NEL'!$L$10),ISNUMBER(AK35),ISNUMBER(AS35),ISNUMBER(AI35),ISNUMBER('Konstanty výpočtu NEL'!$G$16)),'Konstanty výpočtu NEL'!$G$28*(AO35*'Konstanty výpočtu NEL'!$G$7+'Konstanty výpočtu NEL'!$L$10+AK35*AS35/100+AI35*'Konstanty výpočtu NEL'!$G$16),"")</f>
        <v/>
      </c>
      <c r="AV35" s="83" t="str">
        <f>IF(AND(ISNUMBER(AO35),ISNUMBER('Konstanty výpočtu NEL'!$G$7),ISNUMBER('Konstanty výpočtu NEL'!$L$10),ISNUMBER(AK35),ISNUMBER('Konstanty výpočtu NEL'!$G$13),ISNUMBER(AI35),ISNUMBER('Konstanty výpočtu NEL'!$G$16)),'Konstanty výpočtu NEL'!$G$28*(AO35*'Konstanty výpočtu NEL'!$G$7+'Konstanty výpočtu NEL'!$L$10+AK35*'Konstanty výpočtu NEL'!$G$13+AI35*'Konstanty výpočtu NEL'!$G$16),"")</f>
        <v/>
      </c>
      <c r="AW35" s="83" t="str">
        <f t="shared" si="35"/>
        <v/>
      </c>
      <c r="AX35" s="83" t="str">
        <f t="shared" si="28"/>
        <v/>
      </c>
      <c r="AY35" s="83" t="str">
        <f>IF(AND(ISNUMBER(AP35),ISNUMBER('Konstanty výpočtu NEL'!$E$10),ISNUMBER(AJ35),ISNUMBER(AK35),ISNUMBER(AR35)),(15.27*AP35+28.38*'Konstanty výpočtu NEL'!$E$10/10+1.12*AJ35+4.54*AK35/10)*(100-AR35)/100,"")</f>
        <v/>
      </c>
      <c r="AZ35" s="85" t="str">
        <f t="shared" si="9"/>
        <v/>
      </c>
      <c r="BA35" s="85" t="str">
        <f t="shared" si="36"/>
        <v/>
      </c>
    </row>
    <row r="36" spans="1:53" ht="12.75" customHeight="1" x14ac:dyDescent="0.2">
      <c r="A36" s="211" t="str">
        <f>'Vstupy hybridů NIRs'!A37</f>
        <v>H11</v>
      </c>
      <c r="B36" s="80">
        <f>'Vstupy hybridů NIRs'!B37</f>
        <v>1</v>
      </c>
      <c r="C36" s="81">
        <f>'Vstupy hybridů NIRs'!C37</f>
        <v>0</v>
      </c>
      <c r="D36" s="82" t="str">
        <f>IF(ISBLANK('Vstupy hybridů NIRs'!D37),"",'Vstupy hybridů NIRs'!D37)</f>
        <v/>
      </c>
      <c r="E36" s="82" t="str">
        <f>IF(ISBLANK('Vstupy hybridů NIRs'!E37),"",'Vstupy hybridů NIRs'!E37)</f>
        <v/>
      </c>
      <c r="F36" s="82" t="str">
        <f>IF(ISBLANK('Vstupy hybridů NIRs'!F37),"",'Vstupy hybridů NIRs'!F37)</f>
        <v/>
      </c>
      <c r="G36" s="83" t="str">
        <f t="shared" si="11"/>
        <v/>
      </c>
      <c r="H36" s="83" t="str">
        <f>IF(ISBLANK('Vstupy hybridů NIRs'!G37),"",'Vstupy hybridů NIRs'!G37)</f>
        <v/>
      </c>
      <c r="I36" s="83" t="str">
        <f>IF(ISBLANK('Vstupy hybridů NIRs'!N37),"",'Vstupy hybridů NIRs'!N37)</f>
        <v/>
      </c>
      <c r="J36" s="84" t="str">
        <f t="shared" si="29"/>
        <v/>
      </c>
      <c r="K36" s="84" t="str">
        <f t="shared" si="30"/>
        <v/>
      </c>
      <c r="L36" s="84" t="str">
        <f t="shared" si="31"/>
        <v/>
      </c>
      <c r="M36" s="84" t="str">
        <f t="shared" si="32"/>
        <v/>
      </c>
      <c r="N36" s="84" t="str">
        <f t="shared" si="12"/>
        <v/>
      </c>
      <c r="O36" s="84" t="str">
        <f t="shared" si="4"/>
        <v/>
      </c>
      <c r="P36" s="84" t="str">
        <f t="shared" si="33"/>
        <v/>
      </c>
      <c r="Q36" s="84" t="str">
        <f t="shared" si="13"/>
        <v/>
      </c>
      <c r="R36" s="84" t="str">
        <f t="shared" si="6"/>
        <v/>
      </c>
      <c r="S36" s="84" t="str">
        <f t="shared" si="14"/>
        <v/>
      </c>
      <c r="T36" s="84" t="str">
        <f>IF(AND(ISNUMBER('Vstupy hybridů NIRs'!I37),ISNUMBER(K36)),K36*'Vstupy hybridů NIRs'!I37*0.01,"")</f>
        <v/>
      </c>
      <c r="U36" s="84" t="str">
        <f>IF(AND(ISNUMBER('Vstupy hybridů NIRs'!O37),ISNUMBER(L36)),L36*'Vstupy hybridů NIRs'!O37*0.01,"")</f>
        <v/>
      </c>
      <c r="V36" s="84" t="str">
        <f t="shared" si="15"/>
        <v/>
      </c>
      <c r="W36" s="84" t="str">
        <f>IF(AND(ISNUMBER('Vstupy hybridů NIRs'!L37),ISNUMBER(K36)),K36*'Vstupy hybridů NIRs'!L37*0.01,"")</f>
        <v/>
      </c>
      <c r="X36" s="84" t="str">
        <f>IF(AND(ISNUMBER('Vstupy hybridů NIRs'!R37),ISNUMBER(L36)),L36*'Vstupy hybridů NIRs'!R37*0.01,"")</f>
        <v/>
      </c>
      <c r="Y36" s="83" t="str">
        <f t="shared" si="16"/>
        <v/>
      </c>
      <c r="Z36" s="83" t="str">
        <f t="shared" si="17"/>
        <v/>
      </c>
      <c r="AA36" s="83" t="str">
        <f t="shared" si="18"/>
        <v/>
      </c>
      <c r="AB36" s="83" t="str">
        <f>IF(ISNUMBER('Vstupy hybridů NIRs'!J37),'Vstupy hybridů NIRs'!J37,"")</f>
        <v/>
      </c>
      <c r="AC36" s="83" t="str">
        <f>IF(ISNUMBER('Vstupy hybridů NIRs'!K37),'Vstupy hybridů NIRs'!K37,"")</f>
        <v/>
      </c>
      <c r="AD36" s="83" t="str">
        <f>IF(ISNUMBER('Vstupy hybridů NIRs'!P37),'Vstupy hybridů NIRs'!P37,"")</f>
        <v/>
      </c>
      <c r="AE36" s="83" t="str">
        <f>IF(ISNUMBER('Vstupy hybridů NIRs'!Q37),'Vstupy hybridů NIRs'!Q37,"")</f>
        <v/>
      </c>
      <c r="AF36" s="83" t="str">
        <f>IF(ISNUMBER('Vstupy hybridů NIRs'!S37),'Vstupy hybridů NIRs'!S37,"")</f>
        <v/>
      </c>
      <c r="AG36" s="83" t="str">
        <f>IF(AND(ISNUMBER(K36),ISNUMBER('Vstupy hybridů NIRs'!H37),ISNUMBER('Konstanty výpočtů'!$E$9),ISNUMBER(J36)),K36*('Konstanty výpočtů'!$E$9/100)*'Vstupy hybridů NIRs'!H37/J36,"")</f>
        <v/>
      </c>
      <c r="AH36" s="83" t="str">
        <f t="shared" si="34"/>
        <v/>
      </c>
      <c r="AI36" s="83" t="str">
        <f>IF(AND(ISNUMBER(AO36),ISNUMBER(AQ36),ISNUMBER(AK36),ISNUMBER('Konstanty výpočtu NEL'!$E$10)),1000-(AO36+AQ36+AK36+'Konstanty výpočtu NEL'!$E$10),"")</f>
        <v/>
      </c>
      <c r="AJ36" s="83" t="str">
        <f t="shared" si="19"/>
        <v/>
      </c>
      <c r="AK36" s="83" t="str">
        <f>IF(AND(ISNUMBER(AL36),ISNUMBER('Konstanty výpočtů'!$E$7)),AL36*'Konstanty výpočtů'!$E$7/100,"")</f>
        <v/>
      </c>
      <c r="AL36" s="83" t="str">
        <f t="shared" si="20"/>
        <v/>
      </c>
      <c r="AM36" s="83" t="str">
        <f t="shared" si="21"/>
        <v/>
      </c>
      <c r="AN36" s="83" t="str">
        <f t="shared" si="22"/>
        <v/>
      </c>
      <c r="AO36" s="83" t="str">
        <f t="shared" si="23"/>
        <v/>
      </c>
      <c r="AP36" s="83" t="str">
        <f t="shared" si="24"/>
        <v/>
      </c>
      <c r="AQ36" s="83" t="str">
        <f t="shared" si="25"/>
        <v/>
      </c>
      <c r="AR36" s="83" t="str">
        <f t="shared" si="26"/>
        <v/>
      </c>
      <c r="AS36" s="83" t="str">
        <f t="shared" si="27"/>
        <v/>
      </c>
      <c r="AT36" s="83" t="str">
        <f>IF(AND(ISNUMBER(AO36),ISNUMBER(AQ36),ISNUMBER('Konstanty výpočtu NEL'!$E$25),ISNUMBER('Konstanty výpočtu NEL'!$E$28),ISNUMBER('Konstanty výpočtu NEL'!$E$31)),AO36*'Konstanty výpočtu NEL'!$E$25+(1000-AQ36)*'Konstanty výpočtu NEL'!$E$28+'Konstanty výpočtu NEL'!$E$31,"")</f>
        <v/>
      </c>
      <c r="AU36" s="83" t="str">
        <f>IF(AND(ISNUMBER(AO36),ISNUMBER('Konstanty výpočtu NEL'!$G$7),ISNUMBER('Konstanty výpočtu NEL'!$L$10),ISNUMBER(AK36),ISNUMBER(AS36),ISNUMBER(AI36),ISNUMBER('Konstanty výpočtu NEL'!$G$16)),'Konstanty výpočtu NEL'!$G$28*(AO36*'Konstanty výpočtu NEL'!$G$7+'Konstanty výpočtu NEL'!$L$10+AK36*AS36/100+AI36*'Konstanty výpočtu NEL'!$G$16),"")</f>
        <v/>
      </c>
      <c r="AV36" s="83" t="str">
        <f>IF(AND(ISNUMBER(AO36),ISNUMBER('Konstanty výpočtu NEL'!$G$7),ISNUMBER('Konstanty výpočtu NEL'!$L$10),ISNUMBER(AK36),ISNUMBER('Konstanty výpočtu NEL'!$G$13),ISNUMBER(AI36),ISNUMBER('Konstanty výpočtu NEL'!$G$16)),'Konstanty výpočtu NEL'!$G$28*(AO36*'Konstanty výpočtu NEL'!$G$7+'Konstanty výpočtu NEL'!$L$10+AK36*'Konstanty výpočtu NEL'!$G$13+AI36*'Konstanty výpočtu NEL'!$G$16),"")</f>
        <v/>
      </c>
      <c r="AW36" s="83" t="str">
        <f t="shared" si="35"/>
        <v/>
      </c>
      <c r="AX36" s="83" t="str">
        <f t="shared" si="28"/>
        <v/>
      </c>
      <c r="AY36" s="83" t="str">
        <f>IF(AND(ISNUMBER(AP36),ISNUMBER('Konstanty výpočtu NEL'!$E$10),ISNUMBER(AJ36),ISNUMBER(AK36),ISNUMBER(AR36)),(15.27*AP36+28.38*'Konstanty výpočtu NEL'!$E$10/10+1.12*AJ36+4.54*AK36/10)*(100-AR36)/100,"")</f>
        <v/>
      </c>
      <c r="AZ36" s="85" t="str">
        <f t="shared" si="9"/>
        <v/>
      </c>
      <c r="BA36" s="85" t="str">
        <f t="shared" si="36"/>
        <v/>
      </c>
    </row>
    <row r="37" spans="1:53" x14ac:dyDescent="0.2">
      <c r="A37" s="211"/>
      <c r="B37" s="80">
        <f>'Vstupy hybridů NIRs'!B38</f>
        <v>2</v>
      </c>
      <c r="C37" s="81">
        <f>'Vstupy hybridů NIRs'!C38</f>
        <v>0</v>
      </c>
      <c r="D37" s="82" t="str">
        <f>IF(ISBLANK('Vstupy hybridů NIRs'!D38),"",'Vstupy hybridů NIRs'!D38)</f>
        <v/>
      </c>
      <c r="E37" s="82" t="str">
        <f>IF(ISBLANK('Vstupy hybridů NIRs'!E38),"",'Vstupy hybridů NIRs'!E38)</f>
        <v/>
      </c>
      <c r="F37" s="82" t="str">
        <f>IF(ISBLANK('Vstupy hybridů NIRs'!F38),"",'Vstupy hybridů NIRs'!F38)</f>
        <v/>
      </c>
      <c r="G37" s="83" t="str">
        <f t="shared" si="11"/>
        <v/>
      </c>
      <c r="H37" s="83" t="str">
        <f>IF(ISBLANK('Vstupy hybridů NIRs'!G38),"",'Vstupy hybridů NIRs'!G38)</f>
        <v/>
      </c>
      <c r="I37" s="83" t="str">
        <f>IF(ISBLANK('Vstupy hybridů NIRs'!N38),"",'Vstupy hybridů NIRs'!N38)</f>
        <v/>
      </c>
      <c r="J37" s="84" t="str">
        <f t="shared" si="29"/>
        <v/>
      </c>
      <c r="K37" s="84" t="str">
        <f t="shared" si="30"/>
        <v/>
      </c>
      <c r="L37" s="84" t="str">
        <f t="shared" si="31"/>
        <v/>
      </c>
      <c r="M37" s="84" t="str">
        <f t="shared" si="32"/>
        <v/>
      </c>
      <c r="N37" s="84" t="str">
        <f t="shared" si="12"/>
        <v/>
      </c>
      <c r="O37" s="84" t="str">
        <f t="shared" si="4"/>
        <v/>
      </c>
      <c r="P37" s="84" t="str">
        <f t="shared" si="33"/>
        <v/>
      </c>
      <c r="Q37" s="84" t="str">
        <f t="shared" si="13"/>
        <v/>
      </c>
      <c r="R37" s="84" t="str">
        <f t="shared" si="6"/>
        <v/>
      </c>
      <c r="S37" s="84" t="str">
        <f t="shared" si="14"/>
        <v/>
      </c>
      <c r="T37" s="84" t="str">
        <f>IF(AND(ISNUMBER('Vstupy hybridů NIRs'!I38),ISNUMBER(K37)),K37*'Vstupy hybridů NIRs'!I38*0.01,"")</f>
        <v/>
      </c>
      <c r="U37" s="84" t="str">
        <f>IF(AND(ISNUMBER('Vstupy hybridů NIRs'!O38),ISNUMBER(L37)),L37*'Vstupy hybridů NIRs'!O38*0.01,"")</f>
        <v/>
      </c>
      <c r="V37" s="84" t="str">
        <f t="shared" si="15"/>
        <v/>
      </c>
      <c r="W37" s="84" t="str">
        <f>IF(AND(ISNUMBER('Vstupy hybridů NIRs'!L38),ISNUMBER(K37)),K37*'Vstupy hybridů NIRs'!L38*0.01,"")</f>
        <v/>
      </c>
      <c r="X37" s="84" t="str">
        <f>IF(AND(ISNUMBER('Vstupy hybridů NIRs'!R38),ISNUMBER(L37)),L37*'Vstupy hybridů NIRs'!R38*0.01,"")</f>
        <v/>
      </c>
      <c r="Y37" s="83" t="str">
        <f t="shared" si="16"/>
        <v/>
      </c>
      <c r="Z37" s="83" t="str">
        <f t="shared" si="17"/>
        <v/>
      </c>
      <c r="AA37" s="83" t="str">
        <f t="shared" si="18"/>
        <v/>
      </c>
      <c r="AB37" s="83" t="str">
        <f>IF(ISNUMBER('Vstupy hybridů NIRs'!J38),'Vstupy hybridů NIRs'!J38,"")</f>
        <v/>
      </c>
      <c r="AC37" s="83" t="str">
        <f>IF(ISNUMBER('Vstupy hybridů NIRs'!K38),'Vstupy hybridů NIRs'!K38,"")</f>
        <v/>
      </c>
      <c r="AD37" s="83" t="str">
        <f>IF(ISNUMBER('Vstupy hybridů NIRs'!P38),'Vstupy hybridů NIRs'!P38,"")</f>
        <v/>
      </c>
      <c r="AE37" s="83" t="str">
        <f>IF(ISNUMBER('Vstupy hybridů NIRs'!Q38),'Vstupy hybridů NIRs'!Q38,"")</f>
        <v/>
      </c>
      <c r="AF37" s="83" t="str">
        <f>IF(ISNUMBER('Vstupy hybridů NIRs'!S38),'Vstupy hybridů NIRs'!S38,"")</f>
        <v/>
      </c>
      <c r="AG37" s="83" t="str">
        <f>IF(AND(ISNUMBER(K37),ISNUMBER('Vstupy hybridů NIRs'!H38),ISNUMBER('Konstanty výpočtů'!$E$9),ISNUMBER(J37)),K37*('Konstanty výpočtů'!$E$9/100)*'Vstupy hybridů NIRs'!H38/J37,"")</f>
        <v/>
      </c>
      <c r="AH37" s="83" t="str">
        <f t="shared" si="34"/>
        <v/>
      </c>
      <c r="AI37" s="83" t="str">
        <f>IF(AND(ISNUMBER(AO37),ISNUMBER(AQ37),ISNUMBER(AK37),ISNUMBER('Konstanty výpočtu NEL'!$E$10)),1000-(AO37+AQ37+AK37+'Konstanty výpočtu NEL'!$E$10),"")</f>
        <v/>
      </c>
      <c r="AJ37" s="83" t="str">
        <f t="shared" si="19"/>
        <v/>
      </c>
      <c r="AK37" s="83" t="str">
        <f>IF(AND(ISNUMBER(AL37),ISNUMBER('Konstanty výpočtů'!$E$7)),AL37*'Konstanty výpočtů'!$E$7/100,"")</f>
        <v/>
      </c>
      <c r="AL37" s="83" t="str">
        <f t="shared" si="20"/>
        <v/>
      </c>
      <c r="AM37" s="83" t="str">
        <f t="shared" si="21"/>
        <v/>
      </c>
      <c r="AN37" s="83" t="str">
        <f t="shared" si="22"/>
        <v/>
      </c>
      <c r="AO37" s="83" t="str">
        <f t="shared" si="23"/>
        <v/>
      </c>
      <c r="AP37" s="83" t="str">
        <f t="shared" si="24"/>
        <v/>
      </c>
      <c r="AQ37" s="83" t="str">
        <f t="shared" si="25"/>
        <v/>
      </c>
      <c r="AR37" s="83" t="str">
        <f t="shared" si="26"/>
        <v/>
      </c>
      <c r="AS37" s="83" t="str">
        <f t="shared" si="27"/>
        <v/>
      </c>
      <c r="AT37" s="83" t="str">
        <f>IF(AND(ISNUMBER(AO37),ISNUMBER(AQ37),ISNUMBER('Konstanty výpočtu NEL'!$E$25),ISNUMBER('Konstanty výpočtu NEL'!$E$28),ISNUMBER('Konstanty výpočtu NEL'!$E$31)),AO37*'Konstanty výpočtu NEL'!$E$25+(1000-AQ37)*'Konstanty výpočtu NEL'!$E$28+'Konstanty výpočtu NEL'!$E$31,"")</f>
        <v/>
      </c>
      <c r="AU37" s="83" t="str">
        <f>IF(AND(ISNUMBER(AO37),ISNUMBER('Konstanty výpočtu NEL'!$G$7),ISNUMBER('Konstanty výpočtu NEL'!$L$10),ISNUMBER(AK37),ISNUMBER(AS37),ISNUMBER(AI37),ISNUMBER('Konstanty výpočtu NEL'!$G$16)),'Konstanty výpočtu NEL'!$G$28*(AO37*'Konstanty výpočtu NEL'!$G$7+'Konstanty výpočtu NEL'!$L$10+AK37*AS37/100+AI37*'Konstanty výpočtu NEL'!$G$16),"")</f>
        <v/>
      </c>
      <c r="AV37" s="83" t="str">
        <f>IF(AND(ISNUMBER(AO37),ISNUMBER('Konstanty výpočtu NEL'!$G$7),ISNUMBER('Konstanty výpočtu NEL'!$L$10),ISNUMBER(AK37),ISNUMBER('Konstanty výpočtu NEL'!$G$13),ISNUMBER(AI37),ISNUMBER('Konstanty výpočtu NEL'!$G$16)),'Konstanty výpočtu NEL'!$G$28*(AO37*'Konstanty výpočtu NEL'!$G$7+'Konstanty výpočtu NEL'!$L$10+AK37*'Konstanty výpočtu NEL'!$G$13+AI37*'Konstanty výpočtu NEL'!$G$16),"")</f>
        <v/>
      </c>
      <c r="AW37" s="83" t="str">
        <f t="shared" si="35"/>
        <v/>
      </c>
      <c r="AX37" s="83" t="str">
        <f t="shared" si="28"/>
        <v/>
      </c>
      <c r="AY37" s="83" t="str">
        <f>IF(AND(ISNUMBER(AP37),ISNUMBER('Konstanty výpočtu NEL'!$E$10),ISNUMBER(AJ37),ISNUMBER(AK37),ISNUMBER(AR37)),(15.27*AP37+28.38*'Konstanty výpočtu NEL'!$E$10/10+1.12*AJ37+4.54*AK37/10)*(100-AR37)/100,"")</f>
        <v/>
      </c>
      <c r="AZ37" s="85" t="str">
        <f t="shared" si="9"/>
        <v/>
      </c>
      <c r="BA37" s="85" t="str">
        <f t="shared" si="36"/>
        <v/>
      </c>
    </row>
    <row r="38" spans="1:53" x14ac:dyDescent="0.2">
      <c r="A38" s="211"/>
      <c r="B38" s="80">
        <f>'Vstupy hybridů NIRs'!B39</f>
        <v>3</v>
      </c>
      <c r="C38" s="81">
        <f>'Vstupy hybridů NIRs'!C39</f>
        <v>0</v>
      </c>
      <c r="D38" s="82" t="str">
        <f>IF(ISBLANK('Vstupy hybridů NIRs'!D39),"",'Vstupy hybridů NIRs'!D39)</f>
        <v/>
      </c>
      <c r="E38" s="82" t="str">
        <f>IF(ISBLANK('Vstupy hybridů NIRs'!E39),"",'Vstupy hybridů NIRs'!E39)</f>
        <v/>
      </c>
      <c r="F38" s="82" t="str">
        <f>IF(ISBLANK('Vstupy hybridů NIRs'!F39),"",'Vstupy hybridů NIRs'!F39)</f>
        <v/>
      </c>
      <c r="G38" s="83" t="str">
        <f t="shared" si="11"/>
        <v/>
      </c>
      <c r="H38" s="83" t="str">
        <f>IF(ISBLANK('Vstupy hybridů NIRs'!G39),"",'Vstupy hybridů NIRs'!G39)</f>
        <v/>
      </c>
      <c r="I38" s="83" t="str">
        <f>IF(ISBLANK('Vstupy hybridů NIRs'!N39),"",'Vstupy hybridů NIRs'!N39)</f>
        <v/>
      </c>
      <c r="J38" s="84" t="str">
        <f t="shared" si="29"/>
        <v/>
      </c>
      <c r="K38" s="84" t="str">
        <f t="shared" si="30"/>
        <v/>
      </c>
      <c r="L38" s="84" t="str">
        <f t="shared" si="31"/>
        <v/>
      </c>
      <c r="M38" s="84" t="str">
        <f t="shared" si="32"/>
        <v/>
      </c>
      <c r="N38" s="84" t="str">
        <f t="shared" si="12"/>
        <v/>
      </c>
      <c r="O38" s="84" t="str">
        <f t="shared" ref="O38:O65" si="37">IF(AND(ISNUMBER(L38),ISNUMBER(AD38)),L38*AD38*0.01,"")</f>
        <v/>
      </c>
      <c r="P38" s="84" t="str">
        <f t="shared" si="33"/>
        <v/>
      </c>
      <c r="Q38" s="84" t="str">
        <f t="shared" si="13"/>
        <v/>
      </c>
      <c r="R38" s="84" t="str">
        <f t="shared" ref="R38:R65" si="38">IF(AND(ISNUMBER(L38),ISNUMBER(AE38)),L38*AE38*0.01,"")</f>
        <v/>
      </c>
      <c r="S38" s="84" t="str">
        <f t="shared" si="14"/>
        <v/>
      </c>
      <c r="T38" s="84" t="str">
        <f>IF(AND(ISNUMBER('Vstupy hybridů NIRs'!I39),ISNUMBER(K38)),K38*'Vstupy hybridů NIRs'!I39*0.01,"")</f>
        <v/>
      </c>
      <c r="U38" s="84" t="str">
        <f>IF(AND(ISNUMBER('Vstupy hybridů NIRs'!O39),ISNUMBER(L38)),L38*'Vstupy hybridů NIRs'!O39*0.01,"")</f>
        <v/>
      </c>
      <c r="V38" s="84" t="str">
        <f t="shared" si="15"/>
        <v/>
      </c>
      <c r="W38" s="84" t="str">
        <f>IF(AND(ISNUMBER('Vstupy hybridů NIRs'!L39),ISNUMBER(K38)),K38*'Vstupy hybridů NIRs'!L39*0.01,"")</f>
        <v/>
      </c>
      <c r="X38" s="84" t="str">
        <f>IF(AND(ISNUMBER('Vstupy hybridů NIRs'!R39),ISNUMBER(L38)),L38*'Vstupy hybridů NIRs'!R39*0.01,"")</f>
        <v/>
      </c>
      <c r="Y38" s="83" t="str">
        <f t="shared" si="16"/>
        <v/>
      </c>
      <c r="Z38" s="83" t="str">
        <f t="shared" si="17"/>
        <v/>
      </c>
      <c r="AA38" s="83" t="str">
        <f t="shared" si="18"/>
        <v/>
      </c>
      <c r="AB38" s="83" t="str">
        <f>IF(ISNUMBER('Vstupy hybridů NIRs'!J39),'Vstupy hybridů NIRs'!J39,"")</f>
        <v/>
      </c>
      <c r="AC38" s="83" t="str">
        <f>IF(ISNUMBER('Vstupy hybridů NIRs'!K39),'Vstupy hybridů NIRs'!K39,"")</f>
        <v/>
      </c>
      <c r="AD38" s="83" t="str">
        <f>IF(ISNUMBER('Vstupy hybridů NIRs'!P39),'Vstupy hybridů NIRs'!P39,"")</f>
        <v/>
      </c>
      <c r="AE38" s="83" t="str">
        <f>IF(ISNUMBER('Vstupy hybridů NIRs'!Q39),'Vstupy hybridů NIRs'!Q39,"")</f>
        <v/>
      </c>
      <c r="AF38" s="83" t="str">
        <f>IF(ISNUMBER('Vstupy hybridů NIRs'!S39),'Vstupy hybridů NIRs'!S39,"")</f>
        <v/>
      </c>
      <c r="AG38" s="83" t="str">
        <f>IF(AND(ISNUMBER(K38),ISNUMBER('Vstupy hybridů NIRs'!H39),ISNUMBER('Konstanty výpočtů'!$E$9),ISNUMBER(J38)),K38*('Konstanty výpočtů'!$E$9/100)*'Vstupy hybridů NIRs'!H39/J38,"")</f>
        <v/>
      </c>
      <c r="AH38" s="83" t="str">
        <f t="shared" si="34"/>
        <v/>
      </c>
      <c r="AI38" s="83" t="str">
        <f>IF(AND(ISNUMBER(AO38),ISNUMBER(AQ38),ISNUMBER(AK38),ISNUMBER('Konstanty výpočtu NEL'!$E$10)),1000-(AO38+AQ38+AK38+'Konstanty výpočtu NEL'!$E$10),"")</f>
        <v/>
      </c>
      <c r="AJ38" s="83" t="str">
        <f t="shared" si="19"/>
        <v/>
      </c>
      <c r="AK38" s="83" t="str">
        <f>IF(AND(ISNUMBER(AL38),ISNUMBER('Konstanty výpočtů'!$E$7)),AL38*'Konstanty výpočtů'!$E$7/100,"")</f>
        <v/>
      </c>
      <c r="AL38" s="83" t="str">
        <f t="shared" si="20"/>
        <v/>
      </c>
      <c r="AM38" s="83" t="str">
        <f t="shared" si="21"/>
        <v/>
      </c>
      <c r="AN38" s="83" t="str">
        <f t="shared" si="22"/>
        <v/>
      </c>
      <c r="AO38" s="83" t="str">
        <f t="shared" si="23"/>
        <v/>
      </c>
      <c r="AP38" s="83" t="str">
        <f t="shared" si="24"/>
        <v/>
      </c>
      <c r="AQ38" s="83" t="str">
        <f t="shared" si="25"/>
        <v/>
      </c>
      <c r="AR38" s="83" t="str">
        <f t="shared" si="26"/>
        <v/>
      </c>
      <c r="AS38" s="83" t="str">
        <f t="shared" si="27"/>
        <v/>
      </c>
      <c r="AT38" s="83" t="str">
        <f>IF(AND(ISNUMBER(AO38),ISNUMBER(AQ38),ISNUMBER('Konstanty výpočtu NEL'!$E$25),ISNUMBER('Konstanty výpočtu NEL'!$E$28),ISNUMBER('Konstanty výpočtu NEL'!$E$31)),AO38*'Konstanty výpočtu NEL'!$E$25+(1000-AQ38)*'Konstanty výpočtu NEL'!$E$28+'Konstanty výpočtu NEL'!$E$31,"")</f>
        <v/>
      </c>
      <c r="AU38" s="83" t="str">
        <f>IF(AND(ISNUMBER(AO38),ISNUMBER('Konstanty výpočtu NEL'!$G$7),ISNUMBER('Konstanty výpočtu NEL'!$L$10),ISNUMBER(AK38),ISNUMBER(AS38),ISNUMBER(AI38),ISNUMBER('Konstanty výpočtu NEL'!$G$16)),'Konstanty výpočtu NEL'!$G$28*(AO38*'Konstanty výpočtu NEL'!$G$7+'Konstanty výpočtu NEL'!$L$10+AK38*AS38/100+AI38*'Konstanty výpočtu NEL'!$G$16),"")</f>
        <v/>
      </c>
      <c r="AV38" s="83" t="str">
        <f>IF(AND(ISNUMBER(AO38),ISNUMBER('Konstanty výpočtu NEL'!$G$7),ISNUMBER('Konstanty výpočtu NEL'!$L$10),ISNUMBER(AK38),ISNUMBER('Konstanty výpočtu NEL'!$G$13),ISNUMBER(AI38),ISNUMBER('Konstanty výpočtu NEL'!$G$16)),'Konstanty výpočtu NEL'!$G$28*(AO38*'Konstanty výpočtu NEL'!$G$7+'Konstanty výpočtu NEL'!$L$10+AK38*'Konstanty výpočtu NEL'!$G$13+AI38*'Konstanty výpočtu NEL'!$G$16),"")</f>
        <v/>
      </c>
      <c r="AW38" s="83" t="str">
        <f t="shared" si="35"/>
        <v/>
      </c>
      <c r="AX38" s="83" t="str">
        <f t="shared" si="28"/>
        <v/>
      </c>
      <c r="AY38" s="83" t="str">
        <f>IF(AND(ISNUMBER(AP38),ISNUMBER('Konstanty výpočtu NEL'!$E$10),ISNUMBER(AJ38),ISNUMBER(AK38),ISNUMBER(AR38)),(15.27*AP38+28.38*'Konstanty výpočtu NEL'!$E$10/10+1.12*AJ38+4.54*AK38/10)*(100-AR38)/100,"")</f>
        <v/>
      </c>
      <c r="AZ38" s="85" t="str">
        <f t="shared" ref="AZ38:AZ65" si="39">IF(AND(ISNUMBER(AW38),ISNUMBER(Y38)),AW38*Y38/3.17,"")</f>
        <v/>
      </c>
      <c r="BA38" s="85" t="str">
        <f t="shared" si="36"/>
        <v/>
      </c>
    </row>
    <row r="39" spans="1:53" ht="12.75" customHeight="1" x14ac:dyDescent="0.2">
      <c r="A39" s="211" t="str">
        <f>'Vstupy hybridů NIRs'!A40</f>
        <v>H12</v>
      </c>
      <c r="B39" s="80">
        <f>'Vstupy hybridů NIRs'!B40</f>
        <v>1</v>
      </c>
      <c r="C39" s="81">
        <f>'Vstupy hybridů NIRs'!C40</f>
        <v>0</v>
      </c>
      <c r="D39" s="82" t="str">
        <f>IF(ISBLANK('Vstupy hybridů NIRs'!D40),"",'Vstupy hybridů NIRs'!D40)</f>
        <v/>
      </c>
      <c r="E39" s="82" t="str">
        <f>IF(ISBLANK('Vstupy hybridů NIRs'!E40),"",'Vstupy hybridů NIRs'!E40)</f>
        <v/>
      </c>
      <c r="F39" s="82" t="str">
        <f>IF(ISBLANK('Vstupy hybridů NIRs'!F40),"",'Vstupy hybridů NIRs'!F40)</f>
        <v/>
      </c>
      <c r="G39" s="83" t="str">
        <f t="shared" si="11"/>
        <v/>
      </c>
      <c r="H39" s="83" t="str">
        <f>IF(ISBLANK('Vstupy hybridů NIRs'!G40),"",'Vstupy hybridů NIRs'!G40)</f>
        <v/>
      </c>
      <c r="I39" s="83" t="str">
        <f>IF(ISBLANK('Vstupy hybridů NIRs'!N40),"",'Vstupy hybridů NIRs'!N40)</f>
        <v/>
      </c>
      <c r="J39" s="84" t="str">
        <f t="shared" si="29"/>
        <v/>
      </c>
      <c r="K39" s="84" t="str">
        <f t="shared" si="30"/>
        <v/>
      </c>
      <c r="L39" s="84" t="str">
        <f t="shared" si="31"/>
        <v/>
      </c>
      <c r="M39" s="84" t="str">
        <f t="shared" si="32"/>
        <v/>
      </c>
      <c r="N39" s="84" t="str">
        <f t="shared" si="12"/>
        <v/>
      </c>
      <c r="O39" s="84" t="str">
        <f t="shared" si="37"/>
        <v/>
      </c>
      <c r="P39" s="84" t="str">
        <f t="shared" si="33"/>
        <v/>
      </c>
      <c r="Q39" s="84" t="str">
        <f t="shared" si="13"/>
        <v/>
      </c>
      <c r="R39" s="84" t="str">
        <f t="shared" si="38"/>
        <v/>
      </c>
      <c r="S39" s="84" t="str">
        <f t="shared" si="14"/>
        <v/>
      </c>
      <c r="T39" s="84" t="str">
        <f>IF(AND(ISNUMBER('Vstupy hybridů NIRs'!I40),ISNUMBER(K39)),K39*'Vstupy hybridů NIRs'!I40*0.01,"")</f>
        <v/>
      </c>
      <c r="U39" s="84" t="str">
        <f>IF(AND(ISNUMBER('Vstupy hybridů NIRs'!O40),ISNUMBER(L39)),L39*'Vstupy hybridů NIRs'!O40*0.01,"")</f>
        <v/>
      </c>
      <c r="V39" s="84" t="str">
        <f t="shared" si="15"/>
        <v/>
      </c>
      <c r="W39" s="84" t="str">
        <f>IF(AND(ISNUMBER('Vstupy hybridů NIRs'!L40),ISNUMBER(K39)),K39*'Vstupy hybridů NIRs'!L40*0.01,"")</f>
        <v/>
      </c>
      <c r="X39" s="84" t="str">
        <f>IF(AND(ISNUMBER('Vstupy hybridů NIRs'!R40),ISNUMBER(L39)),L39*'Vstupy hybridů NIRs'!R40*0.01,"")</f>
        <v/>
      </c>
      <c r="Y39" s="83" t="str">
        <f t="shared" si="16"/>
        <v/>
      </c>
      <c r="Z39" s="83" t="str">
        <f t="shared" si="17"/>
        <v/>
      </c>
      <c r="AA39" s="83" t="str">
        <f t="shared" si="18"/>
        <v/>
      </c>
      <c r="AB39" s="83" t="str">
        <f>IF(ISNUMBER('Vstupy hybridů NIRs'!J40),'Vstupy hybridů NIRs'!J40,"")</f>
        <v/>
      </c>
      <c r="AC39" s="83" t="str">
        <f>IF(ISNUMBER('Vstupy hybridů NIRs'!K40),'Vstupy hybridů NIRs'!K40,"")</f>
        <v/>
      </c>
      <c r="AD39" s="83" t="str">
        <f>IF(ISNUMBER('Vstupy hybridů NIRs'!P40),'Vstupy hybridů NIRs'!P40,"")</f>
        <v/>
      </c>
      <c r="AE39" s="83" t="str">
        <f>IF(ISNUMBER('Vstupy hybridů NIRs'!Q40),'Vstupy hybridů NIRs'!Q40,"")</f>
        <v/>
      </c>
      <c r="AF39" s="83" t="str">
        <f>IF(ISNUMBER('Vstupy hybridů NIRs'!S40),'Vstupy hybridů NIRs'!S40,"")</f>
        <v/>
      </c>
      <c r="AG39" s="83" t="str">
        <f>IF(AND(ISNUMBER(K39),ISNUMBER('Vstupy hybridů NIRs'!H40),ISNUMBER('Konstanty výpočtů'!$E$9),ISNUMBER(J39)),K39*('Konstanty výpočtů'!$E$9/100)*'Vstupy hybridů NIRs'!H40/J39,"")</f>
        <v/>
      </c>
      <c r="AH39" s="83" t="str">
        <f t="shared" si="34"/>
        <v/>
      </c>
      <c r="AI39" s="83" t="str">
        <f>IF(AND(ISNUMBER(AO39),ISNUMBER(AQ39),ISNUMBER(AK39),ISNUMBER('Konstanty výpočtu NEL'!$E$10)),1000-(AO39+AQ39+AK39+'Konstanty výpočtu NEL'!$E$10),"")</f>
        <v/>
      </c>
      <c r="AJ39" s="83" t="str">
        <f t="shared" si="19"/>
        <v/>
      </c>
      <c r="AK39" s="83" t="str">
        <f>IF(AND(ISNUMBER(AL39),ISNUMBER('Konstanty výpočtů'!$E$7)),AL39*'Konstanty výpočtů'!$E$7/100,"")</f>
        <v/>
      </c>
      <c r="AL39" s="83" t="str">
        <f t="shared" si="20"/>
        <v/>
      </c>
      <c r="AM39" s="83" t="str">
        <f t="shared" si="21"/>
        <v/>
      </c>
      <c r="AN39" s="83" t="str">
        <f t="shared" si="22"/>
        <v/>
      </c>
      <c r="AO39" s="83" t="str">
        <f t="shared" si="23"/>
        <v/>
      </c>
      <c r="AP39" s="83" t="str">
        <f t="shared" si="24"/>
        <v/>
      </c>
      <c r="AQ39" s="83" t="str">
        <f t="shared" si="25"/>
        <v/>
      </c>
      <c r="AR39" s="83" t="str">
        <f t="shared" si="26"/>
        <v/>
      </c>
      <c r="AS39" s="83" t="str">
        <f t="shared" si="27"/>
        <v/>
      </c>
      <c r="AT39" s="83" t="str">
        <f>IF(AND(ISNUMBER(AO39),ISNUMBER(AQ39),ISNUMBER('Konstanty výpočtu NEL'!$E$25),ISNUMBER('Konstanty výpočtu NEL'!$E$28),ISNUMBER('Konstanty výpočtu NEL'!$E$31)),AO39*'Konstanty výpočtu NEL'!$E$25+(1000-AQ39)*'Konstanty výpočtu NEL'!$E$28+'Konstanty výpočtu NEL'!$E$31,"")</f>
        <v/>
      </c>
      <c r="AU39" s="83" t="str">
        <f>IF(AND(ISNUMBER(AO39),ISNUMBER('Konstanty výpočtu NEL'!$G$7),ISNUMBER('Konstanty výpočtu NEL'!$L$10),ISNUMBER(AK39),ISNUMBER(AS39),ISNUMBER(AI39),ISNUMBER('Konstanty výpočtu NEL'!$G$16)),'Konstanty výpočtu NEL'!$G$28*(AO39*'Konstanty výpočtu NEL'!$G$7+'Konstanty výpočtu NEL'!$L$10+AK39*AS39/100+AI39*'Konstanty výpočtu NEL'!$G$16),"")</f>
        <v/>
      </c>
      <c r="AV39" s="83" t="str">
        <f>IF(AND(ISNUMBER(AO39),ISNUMBER('Konstanty výpočtu NEL'!$G$7),ISNUMBER('Konstanty výpočtu NEL'!$L$10),ISNUMBER(AK39),ISNUMBER('Konstanty výpočtu NEL'!$G$13),ISNUMBER(AI39),ISNUMBER('Konstanty výpočtu NEL'!$G$16)),'Konstanty výpočtu NEL'!$G$28*(AO39*'Konstanty výpočtu NEL'!$G$7+'Konstanty výpočtu NEL'!$L$10+AK39*'Konstanty výpočtu NEL'!$G$13+AI39*'Konstanty výpočtu NEL'!$G$16),"")</f>
        <v/>
      </c>
      <c r="AW39" s="83" t="str">
        <f t="shared" si="35"/>
        <v/>
      </c>
      <c r="AX39" s="83" t="str">
        <f t="shared" si="28"/>
        <v/>
      </c>
      <c r="AY39" s="83" t="str">
        <f>IF(AND(ISNUMBER(AP39),ISNUMBER('Konstanty výpočtu NEL'!$E$10),ISNUMBER(AJ39),ISNUMBER(AK39),ISNUMBER(AR39)),(15.27*AP39+28.38*'Konstanty výpočtu NEL'!$E$10/10+1.12*AJ39+4.54*AK39/10)*(100-AR39)/100,"")</f>
        <v/>
      </c>
      <c r="AZ39" s="85" t="str">
        <f t="shared" si="39"/>
        <v/>
      </c>
      <c r="BA39" s="85" t="str">
        <f t="shared" si="36"/>
        <v/>
      </c>
    </row>
    <row r="40" spans="1:53" x14ac:dyDescent="0.2">
      <c r="A40" s="211"/>
      <c r="B40" s="80">
        <f>'Vstupy hybridů NIRs'!B41</f>
        <v>2</v>
      </c>
      <c r="C40" s="81">
        <f>'Vstupy hybridů NIRs'!C41</f>
        <v>0</v>
      </c>
      <c r="D40" s="82" t="str">
        <f>IF(ISBLANK('Vstupy hybridů NIRs'!D41),"",'Vstupy hybridů NIRs'!D41)</f>
        <v/>
      </c>
      <c r="E40" s="82" t="str">
        <f>IF(ISBLANK('Vstupy hybridů NIRs'!E41),"",'Vstupy hybridů NIRs'!E41)</f>
        <v/>
      </c>
      <c r="F40" s="82" t="str">
        <f>IF(ISBLANK('Vstupy hybridů NIRs'!F41),"",'Vstupy hybridů NIRs'!F41)</f>
        <v/>
      </c>
      <c r="G40" s="83" t="str">
        <f t="shared" si="11"/>
        <v/>
      </c>
      <c r="H40" s="83" t="str">
        <f>IF(ISBLANK('Vstupy hybridů NIRs'!G41),"",'Vstupy hybridů NIRs'!G41)</f>
        <v/>
      </c>
      <c r="I40" s="83" t="str">
        <f>IF(ISBLANK('Vstupy hybridů NIRs'!N41),"",'Vstupy hybridů NIRs'!N41)</f>
        <v/>
      </c>
      <c r="J40" s="84" t="str">
        <f t="shared" si="29"/>
        <v/>
      </c>
      <c r="K40" s="84" t="str">
        <f t="shared" si="30"/>
        <v/>
      </c>
      <c r="L40" s="84" t="str">
        <f t="shared" si="31"/>
        <v/>
      </c>
      <c r="M40" s="84" t="str">
        <f t="shared" si="32"/>
        <v/>
      </c>
      <c r="N40" s="84" t="str">
        <f t="shared" si="12"/>
        <v/>
      </c>
      <c r="O40" s="84" t="str">
        <f t="shared" si="37"/>
        <v/>
      </c>
      <c r="P40" s="84" t="str">
        <f t="shared" si="33"/>
        <v/>
      </c>
      <c r="Q40" s="84" t="str">
        <f t="shared" si="13"/>
        <v/>
      </c>
      <c r="R40" s="84" t="str">
        <f t="shared" si="38"/>
        <v/>
      </c>
      <c r="S40" s="84" t="str">
        <f t="shared" si="14"/>
        <v/>
      </c>
      <c r="T40" s="84" t="str">
        <f>IF(AND(ISNUMBER('Vstupy hybridů NIRs'!I41),ISNUMBER(K40)),K40*'Vstupy hybridů NIRs'!I41*0.01,"")</f>
        <v/>
      </c>
      <c r="U40" s="84" t="str">
        <f>IF(AND(ISNUMBER('Vstupy hybridů NIRs'!O41),ISNUMBER(L40)),L40*'Vstupy hybridů NIRs'!O41*0.01,"")</f>
        <v/>
      </c>
      <c r="V40" s="84" t="str">
        <f t="shared" si="15"/>
        <v/>
      </c>
      <c r="W40" s="84" t="str">
        <f>IF(AND(ISNUMBER('Vstupy hybridů NIRs'!L41),ISNUMBER(K40)),K40*'Vstupy hybridů NIRs'!L41*0.01,"")</f>
        <v/>
      </c>
      <c r="X40" s="84" t="str">
        <f>IF(AND(ISNUMBER('Vstupy hybridů NIRs'!R41),ISNUMBER(L40)),L40*'Vstupy hybridů NIRs'!R41*0.01,"")</f>
        <v/>
      </c>
      <c r="Y40" s="83" t="str">
        <f t="shared" si="16"/>
        <v/>
      </c>
      <c r="Z40" s="83" t="str">
        <f t="shared" si="17"/>
        <v/>
      </c>
      <c r="AA40" s="83" t="str">
        <f t="shared" si="18"/>
        <v/>
      </c>
      <c r="AB40" s="83" t="str">
        <f>IF(ISNUMBER('Vstupy hybridů NIRs'!J41),'Vstupy hybridů NIRs'!J41,"")</f>
        <v/>
      </c>
      <c r="AC40" s="83" t="str">
        <f>IF(ISNUMBER('Vstupy hybridů NIRs'!K41),'Vstupy hybridů NIRs'!K41,"")</f>
        <v/>
      </c>
      <c r="AD40" s="83" t="str">
        <f>IF(ISNUMBER('Vstupy hybridů NIRs'!P41),'Vstupy hybridů NIRs'!P41,"")</f>
        <v/>
      </c>
      <c r="AE40" s="83" t="str">
        <f>IF(ISNUMBER('Vstupy hybridů NIRs'!Q41),'Vstupy hybridů NIRs'!Q41,"")</f>
        <v/>
      </c>
      <c r="AF40" s="83" t="str">
        <f>IF(ISNUMBER('Vstupy hybridů NIRs'!S41),'Vstupy hybridů NIRs'!S41,"")</f>
        <v/>
      </c>
      <c r="AG40" s="83" t="str">
        <f>IF(AND(ISNUMBER(K40),ISNUMBER('Vstupy hybridů NIRs'!H41),ISNUMBER('Konstanty výpočtů'!$E$9),ISNUMBER(J40)),K40*('Konstanty výpočtů'!$E$9/100)*'Vstupy hybridů NIRs'!H41/J40,"")</f>
        <v/>
      </c>
      <c r="AH40" s="83" t="str">
        <f t="shared" si="34"/>
        <v/>
      </c>
      <c r="AI40" s="83" t="str">
        <f>IF(AND(ISNUMBER(AO40),ISNUMBER(AQ40),ISNUMBER(AK40),ISNUMBER('Konstanty výpočtu NEL'!$E$10)),1000-(AO40+AQ40+AK40+'Konstanty výpočtu NEL'!$E$10),"")</f>
        <v/>
      </c>
      <c r="AJ40" s="83" t="str">
        <f t="shared" si="19"/>
        <v/>
      </c>
      <c r="AK40" s="83" t="str">
        <f>IF(AND(ISNUMBER(AL40),ISNUMBER('Konstanty výpočtů'!$E$7)),AL40*'Konstanty výpočtů'!$E$7/100,"")</f>
        <v/>
      </c>
      <c r="AL40" s="83" t="str">
        <f t="shared" si="20"/>
        <v/>
      </c>
      <c r="AM40" s="83" t="str">
        <f t="shared" si="21"/>
        <v/>
      </c>
      <c r="AN40" s="83" t="str">
        <f t="shared" si="22"/>
        <v/>
      </c>
      <c r="AO40" s="83" t="str">
        <f t="shared" si="23"/>
        <v/>
      </c>
      <c r="AP40" s="83" t="str">
        <f t="shared" si="24"/>
        <v/>
      </c>
      <c r="AQ40" s="83" t="str">
        <f t="shared" si="25"/>
        <v/>
      </c>
      <c r="AR40" s="83" t="str">
        <f t="shared" si="26"/>
        <v/>
      </c>
      <c r="AS40" s="83" t="str">
        <f t="shared" si="27"/>
        <v/>
      </c>
      <c r="AT40" s="83" t="str">
        <f>IF(AND(ISNUMBER(AO40),ISNUMBER(AQ40),ISNUMBER('Konstanty výpočtu NEL'!$E$25),ISNUMBER('Konstanty výpočtu NEL'!$E$28),ISNUMBER('Konstanty výpočtu NEL'!$E$31)),AO40*'Konstanty výpočtu NEL'!$E$25+(1000-AQ40)*'Konstanty výpočtu NEL'!$E$28+'Konstanty výpočtu NEL'!$E$31,"")</f>
        <v/>
      </c>
      <c r="AU40" s="83" t="str">
        <f>IF(AND(ISNUMBER(AO40),ISNUMBER('Konstanty výpočtu NEL'!$G$7),ISNUMBER('Konstanty výpočtu NEL'!$L$10),ISNUMBER(AK40),ISNUMBER(AS40),ISNUMBER(AI40),ISNUMBER('Konstanty výpočtu NEL'!$G$16)),'Konstanty výpočtu NEL'!$G$28*(AO40*'Konstanty výpočtu NEL'!$G$7+'Konstanty výpočtu NEL'!$L$10+AK40*AS40/100+AI40*'Konstanty výpočtu NEL'!$G$16),"")</f>
        <v/>
      </c>
      <c r="AV40" s="83" t="str">
        <f>IF(AND(ISNUMBER(AO40),ISNUMBER('Konstanty výpočtu NEL'!$G$7),ISNUMBER('Konstanty výpočtu NEL'!$L$10),ISNUMBER(AK40),ISNUMBER('Konstanty výpočtu NEL'!$G$13),ISNUMBER(AI40),ISNUMBER('Konstanty výpočtu NEL'!$G$16)),'Konstanty výpočtu NEL'!$G$28*(AO40*'Konstanty výpočtu NEL'!$G$7+'Konstanty výpočtu NEL'!$L$10+AK40*'Konstanty výpočtu NEL'!$G$13+AI40*'Konstanty výpočtu NEL'!$G$16),"")</f>
        <v/>
      </c>
      <c r="AW40" s="83" t="str">
        <f t="shared" si="35"/>
        <v/>
      </c>
      <c r="AX40" s="83" t="str">
        <f t="shared" si="28"/>
        <v/>
      </c>
      <c r="AY40" s="83" t="str">
        <f>IF(AND(ISNUMBER(AP40),ISNUMBER('Konstanty výpočtu NEL'!$E$10),ISNUMBER(AJ40),ISNUMBER(AK40),ISNUMBER(AR40)),(15.27*AP40+28.38*'Konstanty výpočtu NEL'!$E$10/10+1.12*AJ40+4.54*AK40/10)*(100-AR40)/100,"")</f>
        <v/>
      </c>
      <c r="AZ40" s="85" t="str">
        <f t="shared" si="39"/>
        <v/>
      </c>
      <c r="BA40" s="85" t="str">
        <f t="shared" si="36"/>
        <v/>
      </c>
    </row>
    <row r="41" spans="1:53" x14ac:dyDescent="0.2">
      <c r="A41" s="211"/>
      <c r="B41" s="80">
        <f>'Vstupy hybridů NIRs'!B42</f>
        <v>3</v>
      </c>
      <c r="C41" s="81">
        <f>'Vstupy hybridů NIRs'!C42</f>
        <v>0</v>
      </c>
      <c r="D41" s="82" t="str">
        <f>IF(ISBLANK('Vstupy hybridů NIRs'!D42),"",'Vstupy hybridů NIRs'!D42)</f>
        <v/>
      </c>
      <c r="E41" s="82" t="str">
        <f>IF(ISBLANK('Vstupy hybridů NIRs'!E42),"",'Vstupy hybridů NIRs'!E42)</f>
        <v/>
      </c>
      <c r="F41" s="82" t="str">
        <f>IF(ISBLANK('Vstupy hybridů NIRs'!F42),"",'Vstupy hybridů NIRs'!F42)</f>
        <v/>
      </c>
      <c r="G41" s="83" t="str">
        <f t="shared" si="11"/>
        <v/>
      </c>
      <c r="H41" s="83" t="str">
        <f>IF(ISBLANK('Vstupy hybridů NIRs'!G42),"",'Vstupy hybridů NIRs'!G42)</f>
        <v/>
      </c>
      <c r="I41" s="83" t="str">
        <f>IF(ISBLANK('Vstupy hybridů NIRs'!N42),"",'Vstupy hybridů NIRs'!N42)</f>
        <v/>
      </c>
      <c r="J41" s="84" t="str">
        <f t="shared" si="29"/>
        <v/>
      </c>
      <c r="K41" s="84" t="str">
        <f t="shared" si="30"/>
        <v/>
      </c>
      <c r="L41" s="84" t="str">
        <f t="shared" si="31"/>
        <v/>
      </c>
      <c r="M41" s="84" t="str">
        <f t="shared" si="32"/>
        <v/>
      </c>
      <c r="N41" s="84" t="str">
        <f t="shared" si="12"/>
        <v/>
      </c>
      <c r="O41" s="84" t="str">
        <f t="shared" si="37"/>
        <v/>
      </c>
      <c r="P41" s="84" t="str">
        <f t="shared" si="33"/>
        <v/>
      </c>
      <c r="Q41" s="84" t="str">
        <f t="shared" si="13"/>
        <v/>
      </c>
      <c r="R41" s="84" t="str">
        <f t="shared" si="38"/>
        <v/>
      </c>
      <c r="S41" s="84" t="str">
        <f t="shared" si="14"/>
        <v/>
      </c>
      <c r="T41" s="84" t="str">
        <f>IF(AND(ISNUMBER('Vstupy hybridů NIRs'!I42),ISNUMBER(K41)),K41*'Vstupy hybridů NIRs'!I42*0.01,"")</f>
        <v/>
      </c>
      <c r="U41" s="84" t="str">
        <f>IF(AND(ISNUMBER('Vstupy hybridů NIRs'!O42),ISNUMBER(L41)),L41*'Vstupy hybridů NIRs'!O42*0.01,"")</f>
        <v/>
      </c>
      <c r="V41" s="84" t="str">
        <f t="shared" si="15"/>
        <v/>
      </c>
      <c r="W41" s="84" t="str">
        <f>IF(AND(ISNUMBER('Vstupy hybridů NIRs'!L42),ISNUMBER(K41)),K41*'Vstupy hybridů NIRs'!L42*0.01,"")</f>
        <v/>
      </c>
      <c r="X41" s="84" t="str">
        <f>IF(AND(ISNUMBER('Vstupy hybridů NIRs'!R42),ISNUMBER(L41)),L41*'Vstupy hybridů NIRs'!R42*0.01,"")</f>
        <v/>
      </c>
      <c r="Y41" s="83" t="str">
        <f t="shared" si="16"/>
        <v/>
      </c>
      <c r="Z41" s="83" t="str">
        <f t="shared" si="17"/>
        <v/>
      </c>
      <c r="AA41" s="83" t="str">
        <f t="shared" si="18"/>
        <v/>
      </c>
      <c r="AB41" s="83" t="str">
        <f>IF(ISNUMBER('Vstupy hybridů NIRs'!J42),'Vstupy hybridů NIRs'!J42,"")</f>
        <v/>
      </c>
      <c r="AC41" s="83" t="str">
        <f>IF(ISNUMBER('Vstupy hybridů NIRs'!K42),'Vstupy hybridů NIRs'!K42,"")</f>
        <v/>
      </c>
      <c r="AD41" s="83" t="str">
        <f>IF(ISNUMBER('Vstupy hybridů NIRs'!P42),'Vstupy hybridů NIRs'!P42,"")</f>
        <v/>
      </c>
      <c r="AE41" s="83" t="str">
        <f>IF(ISNUMBER('Vstupy hybridů NIRs'!Q42),'Vstupy hybridů NIRs'!Q42,"")</f>
        <v/>
      </c>
      <c r="AF41" s="83" t="str">
        <f>IF(ISNUMBER('Vstupy hybridů NIRs'!S42),'Vstupy hybridů NIRs'!S42,"")</f>
        <v/>
      </c>
      <c r="AG41" s="83" t="str">
        <f>IF(AND(ISNUMBER(K41),ISNUMBER('Vstupy hybridů NIRs'!H42),ISNUMBER('Konstanty výpočtů'!$E$9),ISNUMBER(J41)),K41*('Konstanty výpočtů'!$E$9/100)*'Vstupy hybridů NIRs'!H42/J41,"")</f>
        <v/>
      </c>
      <c r="AH41" s="83" t="str">
        <f t="shared" si="34"/>
        <v/>
      </c>
      <c r="AI41" s="83" t="str">
        <f>IF(AND(ISNUMBER(AO41),ISNUMBER(AQ41),ISNUMBER(AK41),ISNUMBER('Konstanty výpočtu NEL'!$E$10)),1000-(AO41+AQ41+AK41+'Konstanty výpočtu NEL'!$E$10),"")</f>
        <v/>
      </c>
      <c r="AJ41" s="83" t="str">
        <f t="shared" si="19"/>
        <v/>
      </c>
      <c r="AK41" s="83" t="str">
        <f>IF(AND(ISNUMBER(AL41),ISNUMBER('Konstanty výpočtů'!$E$7)),AL41*'Konstanty výpočtů'!$E$7/100,"")</f>
        <v/>
      </c>
      <c r="AL41" s="83" t="str">
        <f t="shared" si="20"/>
        <v/>
      </c>
      <c r="AM41" s="83" t="str">
        <f t="shared" si="21"/>
        <v/>
      </c>
      <c r="AN41" s="83" t="str">
        <f t="shared" si="22"/>
        <v/>
      </c>
      <c r="AO41" s="83" t="str">
        <f t="shared" si="23"/>
        <v/>
      </c>
      <c r="AP41" s="83" t="str">
        <f t="shared" si="24"/>
        <v/>
      </c>
      <c r="AQ41" s="83" t="str">
        <f t="shared" si="25"/>
        <v/>
      </c>
      <c r="AR41" s="83" t="str">
        <f t="shared" si="26"/>
        <v/>
      </c>
      <c r="AS41" s="83" t="str">
        <f t="shared" si="27"/>
        <v/>
      </c>
      <c r="AT41" s="83" t="str">
        <f>IF(AND(ISNUMBER(AO41),ISNUMBER(AQ41),ISNUMBER('Konstanty výpočtu NEL'!$E$25),ISNUMBER('Konstanty výpočtu NEL'!$E$28),ISNUMBER('Konstanty výpočtu NEL'!$E$31)),AO41*'Konstanty výpočtu NEL'!$E$25+(1000-AQ41)*'Konstanty výpočtu NEL'!$E$28+'Konstanty výpočtu NEL'!$E$31,"")</f>
        <v/>
      </c>
      <c r="AU41" s="83" t="str">
        <f>IF(AND(ISNUMBER(AO41),ISNUMBER('Konstanty výpočtu NEL'!$G$7),ISNUMBER('Konstanty výpočtu NEL'!$L$10),ISNUMBER(AK41),ISNUMBER(AS41),ISNUMBER(AI41),ISNUMBER('Konstanty výpočtu NEL'!$G$16)),'Konstanty výpočtu NEL'!$G$28*(AO41*'Konstanty výpočtu NEL'!$G$7+'Konstanty výpočtu NEL'!$L$10+AK41*AS41/100+AI41*'Konstanty výpočtu NEL'!$G$16),"")</f>
        <v/>
      </c>
      <c r="AV41" s="83" t="str">
        <f>IF(AND(ISNUMBER(AO41),ISNUMBER('Konstanty výpočtu NEL'!$G$7),ISNUMBER('Konstanty výpočtu NEL'!$L$10),ISNUMBER(AK41),ISNUMBER('Konstanty výpočtu NEL'!$G$13),ISNUMBER(AI41),ISNUMBER('Konstanty výpočtu NEL'!$G$16)),'Konstanty výpočtu NEL'!$G$28*(AO41*'Konstanty výpočtu NEL'!$G$7+'Konstanty výpočtu NEL'!$L$10+AK41*'Konstanty výpočtu NEL'!$G$13+AI41*'Konstanty výpočtu NEL'!$G$16),"")</f>
        <v/>
      </c>
      <c r="AW41" s="83" t="str">
        <f t="shared" si="35"/>
        <v/>
      </c>
      <c r="AX41" s="83" t="str">
        <f t="shared" si="28"/>
        <v/>
      </c>
      <c r="AY41" s="83" t="str">
        <f>IF(AND(ISNUMBER(AP41),ISNUMBER('Konstanty výpočtu NEL'!$E$10),ISNUMBER(AJ41),ISNUMBER(AK41),ISNUMBER(AR41)),(15.27*AP41+28.38*'Konstanty výpočtu NEL'!$E$10/10+1.12*AJ41+4.54*AK41/10)*(100-AR41)/100,"")</f>
        <v/>
      </c>
      <c r="AZ41" s="85" t="str">
        <f t="shared" si="39"/>
        <v/>
      </c>
      <c r="BA41" s="85" t="str">
        <f t="shared" si="36"/>
        <v/>
      </c>
    </row>
    <row r="42" spans="1:53" ht="12.75" customHeight="1" x14ac:dyDescent="0.2">
      <c r="A42" s="211" t="str">
        <f>'Vstupy hybridů NIRs'!A43</f>
        <v>H13</v>
      </c>
      <c r="B42" s="80">
        <f>'Vstupy hybridů NIRs'!B43</f>
        <v>1</v>
      </c>
      <c r="C42" s="81">
        <f>'Vstupy hybridů NIRs'!C43</f>
        <v>0</v>
      </c>
      <c r="D42" s="82" t="str">
        <f>IF(ISBLANK('Vstupy hybridů NIRs'!D43),"",'Vstupy hybridů NIRs'!D43)</f>
        <v/>
      </c>
      <c r="E42" s="82" t="str">
        <f>IF(ISBLANK('Vstupy hybridů NIRs'!E43),"",'Vstupy hybridů NIRs'!E43)</f>
        <v/>
      </c>
      <c r="F42" s="82" t="str">
        <f>IF(ISBLANK('Vstupy hybridů NIRs'!F43),"",'Vstupy hybridů NIRs'!F43)</f>
        <v/>
      </c>
      <c r="G42" s="83" t="str">
        <f t="shared" si="11"/>
        <v/>
      </c>
      <c r="H42" s="83" t="str">
        <f>IF(ISBLANK('Vstupy hybridů NIRs'!G43),"",'Vstupy hybridů NIRs'!G43)</f>
        <v/>
      </c>
      <c r="I42" s="83" t="str">
        <f>IF(ISBLANK('Vstupy hybridů NIRs'!N43),"",'Vstupy hybridů NIRs'!N43)</f>
        <v/>
      </c>
      <c r="J42" s="84" t="str">
        <f t="shared" si="29"/>
        <v/>
      </c>
      <c r="K42" s="84" t="str">
        <f t="shared" si="30"/>
        <v/>
      </c>
      <c r="L42" s="84" t="str">
        <f t="shared" si="31"/>
        <v/>
      </c>
      <c r="M42" s="84" t="str">
        <f t="shared" si="32"/>
        <v/>
      </c>
      <c r="N42" s="84" t="str">
        <f t="shared" si="12"/>
        <v/>
      </c>
      <c r="O42" s="84" t="str">
        <f t="shared" si="37"/>
        <v/>
      </c>
      <c r="P42" s="84" t="str">
        <f t="shared" si="33"/>
        <v/>
      </c>
      <c r="Q42" s="84" t="str">
        <f t="shared" si="13"/>
        <v/>
      </c>
      <c r="R42" s="84" t="str">
        <f t="shared" si="38"/>
        <v/>
      </c>
      <c r="S42" s="84" t="str">
        <f t="shared" si="14"/>
        <v/>
      </c>
      <c r="T42" s="84" t="str">
        <f>IF(AND(ISNUMBER('Vstupy hybridů NIRs'!I43),ISNUMBER(K42)),K42*'Vstupy hybridů NIRs'!I43*0.01,"")</f>
        <v/>
      </c>
      <c r="U42" s="84" t="str">
        <f>IF(AND(ISNUMBER('Vstupy hybridů NIRs'!O43),ISNUMBER(L42)),L42*'Vstupy hybridů NIRs'!O43*0.01,"")</f>
        <v/>
      </c>
      <c r="V42" s="84" t="str">
        <f t="shared" si="15"/>
        <v/>
      </c>
      <c r="W42" s="84" t="str">
        <f>IF(AND(ISNUMBER('Vstupy hybridů NIRs'!L43),ISNUMBER(K42)),K42*'Vstupy hybridů NIRs'!L43*0.01,"")</f>
        <v/>
      </c>
      <c r="X42" s="84" t="str">
        <f>IF(AND(ISNUMBER('Vstupy hybridů NIRs'!R43),ISNUMBER(L42)),L42*'Vstupy hybridů NIRs'!R43*0.01,"")</f>
        <v/>
      </c>
      <c r="Y42" s="83" t="str">
        <f t="shared" si="16"/>
        <v/>
      </c>
      <c r="Z42" s="83" t="str">
        <f t="shared" si="17"/>
        <v/>
      </c>
      <c r="AA42" s="83" t="str">
        <f t="shared" si="18"/>
        <v/>
      </c>
      <c r="AB42" s="83" t="str">
        <f>IF(ISNUMBER('Vstupy hybridů NIRs'!J43),'Vstupy hybridů NIRs'!J43,"")</f>
        <v/>
      </c>
      <c r="AC42" s="83" t="str">
        <f>IF(ISNUMBER('Vstupy hybridů NIRs'!K43),'Vstupy hybridů NIRs'!K43,"")</f>
        <v/>
      </c>
      <c r="AD42" s="83" t="str">
        <f>IF(ISNUMBER('Vstupy hybridů NIRs'!P43),'Vstupy hybridů NIRs'!P43,"")</f>
        <v/>
      </c>
      <c r="AE42" s="83" t="str">
        <f>IF(ISNUMBER('Vstupy hybridů NIRs'!Q43),'Vstupy hybridů NIRs'!Q43,"")</f>
        <v/>
      </c>
      <c r="AF42" s="83" t="str">
        <f>IF(ISNUMBER('Vstupy hybridů NIRs'!S43),'Vstupy hybridů NIRs'!S43,"")</f>
        <v/>
      </c>
      <c r="AG42" s="83" t="str">
        <f>IF(AND(ISNUMBER(K42),ISNUMBER('Vstupy hybridů NIRs'!H43),ISNUMBER('Konstanty výpočtů'!$E$9),ISNUMBER(J42)),K42*('Konstanty výpočtů'!$E$9/100)*'Vstupy hybridů NIRs'!H43/J42,"")</f>
        <v/>
      </c>
      <c r="AH42" s="83" t="str">
        <f t="shared" si="34"/>
        <v/>
      </c>
      <c r="AI42" s="83" t="str">
        <f>IF(AND(ISNUMBER(AO42),ISNUMBER(AQ42),ISNUMBER(AK42),ISNUMBER('Konstanty výpočtu NEL'!$E$10)),1000-(AO42+AQ42+AK42+'Konstanty výpočtu NEL'!$E$10),"")</f>
        <v/>
      </c>
      <c r="AJ42" s="83" t="str">
        <f t="shared" si="19"/>
        <v/>
      </c>
      <c r="AK42" s="83" t="str">
        <f>IF(AND(ISNUMBER(AL42),ISNUMBER('Konstanty výpočtů'!$E$7)),AL42*'Konstanty výpočtů'!$E$7/100,"")</f>
        <v/>
      </c>
      <c r="AL42" s="83" t="str">
        <f t="shared" si="20"/>
        <v/>
      </c>
      <c r="AM42" s="83" t="str">
        <f t="shared" si="21"/>
        <v/>
      </c>
      <c r="AN42" s="83" t="str">
        <f t="shared" si="22"/>
        <v/>
      </c>
      <c r="AO42" s="83" t="str">
        <f t="shared" si="23"/>
        <v/>
      </c>
      <c r="AP42" s="83" t="str">
        <f t="shared" si="24"/>
        <v/>
      </c>
      <c r="AQ42" s="83" t="str">
        <f t="shared" si="25"/>
        <v/>
      </c>
      <c r="AR42" s="83" t="str">
        <f t="shared" si="26"/>
        <v/>
      </c>
      <c r="AS42" s="83" t="str">
        <f t="shared" si="27"/>
        <v/>
      </c>
      <c r="AT42" s="83" t="str">
        <f>IF(AND(ISNUMBER(AO42),ISNUMBER(AQ42),ISNUMBER('Konstanty výpočtu NEL'!$E$25),ISNUMBER('Konstanty výpočtu NEL'!$E$28),ISNUMBER('Konstanty výpočtu NEL'!$E$31)),AO42*'Konstanty výpočtu NEL'!$E$25+(1000-AQ42)*'Konstanty výpočtu NEL'!$E$28+'Konstanty výpočtu NEL'!$E$31,"")</f>
        <v/>
      </c>
      <c r="AU42" s="83" t="str">
        <f>IF(AND(ISNUMBER(AO42),ISNUMBER('Konstanty výpočtu NEL'!$G$7),ISNUMBER('Konstanty výpočtu NEL'!$L$10),ISNUMBER(AK42),ISNUMBER(AS42),ISNUMBER(AI42),ISNUMBER('Konstanty výpočtu NEL'!$G$16)),'Konstanty výpočtu NEL'!$G$28*(AO42*'Konstanty výpočtu NEL'!$G$7+'Konstanty výpočtu NEL'!$L$10+AK42*AS42/100+AI42*'Konstanty výpočtu NEL'!$G$16),"")</f>
        <v/>
      </c>
      <c r="AV42" s="83" t="str">
        <f>IF(AND(ISNUMBER(AO42),ISNUMBER('Konstanty výpočtu NEL'!$G$7),ISNUMBER('Konstanty výpočtu NEL'!$L$10),ISNUMBER(AK42),ISNUMBER('Konstanty výpočtu NEL'!$G$13),ISNUMBER(AI42),ISNUMBER('Konstanty výpočtu NEL'!$G$16)),'Konstanty výpočtu NEL'!$G$28*(AO42*'Konstanty výpočtu NEL'!$G$7+'Konstanty výpočtu NEL'!$L$10+AK42*'Konstanty výpočtu NEL'!$G$13+AI42*'Konstanty výpočtu NEL'!$G$16),"")</f>
        <v/>
      </c>
      <c r="AW42" s="83" t="str">
        <f t="shared" si="35"/>
        <v/>
      </c>
      <c r="AX42" s="83" t="str">
        <f t="shared" si="28"/>
        <v/>
      </c>
      <c r="AY42" s="83" t="str">
        <f>IF(AND(ISNUMBER(AP42),ISNUMBER('Konstanty výpočtu NEL'!$E$10),ISNUMBER(AJ42),ISNUMBER(AK42),ISNUMBER(AR42)),(15.27*AP42+28.38*'Konstanty výpočtu NEL'!$E$10/10+1.12*AJ42+4.54*AK42/10)*(100-AR42)/100,"")</f>
        <v/>
      </c>
      <c r="AZ42" s="85" t="str">
        <f t="shared" si="39"/>
        <v/>
      </c>
      <c r="BA42" s="85" t="str">
        <f t="shared" si="36"/>
        <v/>
      </c>
    </row>
    <row r="43" spans="1:53" x14ac:dyDescent="0.2">
      <c r="A43" s="211"/>
      <c r="B43" s="80">
        <f>'Vstupy hybridů NIRs'!B44</f>
        <v>2</v>
      </c>
      <c r="C43" s="81">
        <f>'Vstupy hybridů NIRs'!C44</f>
        <v>0</v>
      </c>
      <c r="D43" s="82" t="str">
        <f>IF(ISBLANK('Vstupy hybridů NIRs'!D44),"",'Vstupy hybridů NIRs'!D44)</f>
        <v/>
      </c>
      <c r="E43" s="82" t="str">
        <f>IF(ISBLANK('Vstupy hybridů NIRs'!E44),"",'Vstupy hybridů NIRs'!E44)</f>
        <v/>
      </c>
      <c r="F43" s="82" t="str">
        <f>IF(ISBLANK('Vstupy hybridů NIRs'!F44),"",'Vstupy hybridů NIRs'!F44)</f>
        <v/>
      </c>
      <c r="G43" s="83" t="str">
        <f t="shared" si="11"/>
        <v/>
      </c>
      <c r="H43" s="83" t="str">
        <f>IF(ISBLANK('Vstupy hybridů NIRs'!G44),"",'Vstupy hybridů NIRs'!G44)</f>
        <v/>
      </c>
      <c r="I43" s="83" t="str">
        <f>IF(ISBLANK('Vstupy hybridů NIRs'!N44),"",'Vstupy hybridů NIRs'!N44)</f>
        <v/>
      </c>
      <c r="J43" s="84" t="str">
        <f t="shared" si="29"/>
        <v/>
      </c>
      <c r="K43" s="84" t="str">
        <f t="shared" si="30"/>
        <v/>
      </c>
      <c r="L43" s="84" t="str">
        <f t="shared" si="31"/>
        <v/>
      </c>
      <c r="M43" s="84" t="str">
        <f t="shared" si="32"/>
        <v/>
      </c>
      <c r="N43" s="84" t="str">
        <f t="shared" si="12"/>
        <v/>
      </c>
      <c r="O43" s="84" t="str">
        <f t="shared" si="37"/>
        <v/>
      </c>
      <c r="P43" s="84" t="str">
        <f t="shared" si="33"/>
        <v/>
      </c>
      <c r="Q43" s="84" t="str">
        <f t="shared" si="13"/>
        <v/>
      </c>
      <c r="R43" s="84" t="str">
        <f t="shared" si="38"/>
        <v/>
      </c>
      <c r="S43" s="84" t="str">
        <f t="shared" si="14"/>
        <v/>
      </c>
      <c r="T43" s="84" t="str">
        <f>IF(AND(ISNUMBER('Vstupy hybridů NIRs'!I44),ISNUMBER(K43)),K43*'Vstupy hybridů NIRs'!I44*0.01,"")</f>
        <v/>
      </c>
      <c r="U43" s="84" t="str">
        <f>IF(AND(ISNUMBER('Vstupy hybridů NIRs'!O44),ISNUMBER(L43)),L43*'Vstupy hybridů NIRs'!O44*0.01,"")</f>
        <v/>
      </c>
      <c r="V43" s="84" t="str">
        <f t="shared" si="15"/>
        <v/>
      </c>
      <c r="W43" s="84" t="str">
        <f>IF(AND(ISNUMBER('Vstupy hybridů NIRs'!L44),ISNUMBER(K43)),K43*'Vstupy hybridů NIRs'!L44*0.01,"")</f>
        <v/>
      </c>
      <c r="X43" s="84" t="str">
        <f>IF(AND(ISNUMBER('Vstupy hybridů NIRs'!R44),ISNUMBER(L43)),L43*'Vstupy hybridů NIRs'!R44*0.01,"")</f>
        <v/>
      </c>
      <c r="Y43" s="83" t="str">
        <f t="shared" si="16"/>
        <v/>
      </c>
      <c r="Z43" s="83" t="str">
        <f t="shared" si="17"/>
        <v/>
      </c>
      <c r="AA43" s="83" t="str">
        <f t="shared" si="18"/>
        <v/>
      </c>
      <c r="AB43" s="83" t="str">
        <f>IF(ISNUMBER('Vstupy hybridů NIRs'!J44),'Vstupy hybridů NIRs'!J44,"")</f>
        <v/>
      </c>
      <c r="AC43" s="83" t="str">
        <f>IF(ISNUMBER('Vstupy hybridů NIRs'!K44),'Vstupy hybridů NIRs'!K44,"")</f>
        <v/>
      </c>
      <c r="AD43" s="83" t="str">
        <f>IF(ISNUMBER('Vstupy hybridů NIRs'!P44),'Vstupy hybridů NIRs'!P44,"")</f>
        <v/>
      </c>
      <c r="AE43" s="83" t="str">
        <f>IF(ISNUMBER('Vstupy hybridů NIRs'!Q44),'Vstupy hybridů NIRs'!Q44,"")</f>
        <v/>
      </c>
      <c r="AF43" s="83" t="str">
        <f>IF(ISNUMBER('Vstupy hybridů NIRs'!S44),'Vstupy hybridů NIRs'!S44,"")</f>
        <v/>
      </c>
      <c r="AG43" s="83" t="str">
        <f>IF(AND(ISNUMBER(K43),ISNUMBER('Vstupy hybridů NIRs'!H44),ISNUMBER('Konstanty výpočtů'!$E$9),ISNUMBER(J43)),K43*('Konstanty výpočtů'!$E$9/100)*'Vstupy hybridů NIRs'!H44/J43,"")</f>
        <v/>
      </c>
      <c r="AH43" s="83" t="str">
        <f t="shared" si="34"/>
        <v/>
      </c>
      <c r="AI43" s="83" t="str">
        <f>IF(AND(ISNUMBER(AO43),ISNUMBER(AQ43),ISNUMBER(AK43),ISNUMBER('Konstanty výpočtu NEL'!$E$10)),1000-(AO43+AQ43+AK43+'Konstanty výpočtu NEL'!$E$10),"")</f>
        <v/>
      </c>
      <c r="AJ43" s="83" t="str">
        <f t="shared" si="19"/>
        <v/>
      </c>
      <c r="AK43" s="83" t="str">
        <f>IF(AND(ISNUMBER(AL43),ISNUMBER('Konstanty výpočtů'!$E$7)),AL43*'Konstanty výpočtů'!$E$7/100,"")</f>
        <v/>
      </c>
      <c r="AL43" s="83" t="str">
        <f t="shared" si="20"/>
        <v/>
      </c>
      <c r="AM43" s="83" t="str">
        <f t="shared" si="21"/>
        <v/>
      </c>
      <c r="AN43" s="83" t="str">
        <f t="shared" si="22"/>
        <v/>
      </c>
      <c r="AO43" s="83" t="str">
        <f t="shared" si="23"/>
        <v/>
      </c>
      <c r="AP43" s="83" t="str">
        <f t="shared" si="24"/>
        <v/>
      </c>
      <c r="AQ43" s="83" t="str">
        <f t="shared" si="25"/>
        <v/>
      </c>
      <c r="AR43" s="83" t="str">
        <f t="shared" si="26"/>
        <v/>
      </c>
      <c r="AS43" s="83" t="str">
        <f t="shared" si="27"/>
        <v/>
      </c>
      <c r="AT43" s="83" t="str">
        <f>IF(AND(ISNUMBER(AO43),ISNUMBER(AQ43),ISNUMBER('Konstanty výpočtu NEL'!$E$25),ISNUMBER('Konstanty výpočtu NEL'!$E$28),ISNUMBER('Konstanty výpočtu NEL'!$E$31)),AO43*'Konstanty výpočtu NEL'!$E$25+(1000-AQ43)*'Konstanty výpočtu NEL'!$E$28+'Konstanty výpočtu NEL'!$E$31,"")</f>
        <v/>
      </c>
      <c r="AU43" s="83" t="str">
        <f>IF(AND(ISNUMBER(AO43),ISNUMBER('Konstanty výpočtu NEL'!$G$7),ISNUMBER('Konstanty výpočtu NEL'!$L$10),ISNUMBER(AK43),ISNUMBER(AS43),ISNUMBER(AI43),ISNUMBER('Konstanty výpočtu NEL'!$G$16)),'Konstanty výpočtu NEL'!$G$28*(AO43*'Konstanty výpočtu NEL'!$G$7+'Konstanty výpočtu NEL'!$L$10+AK43*AS43/100+AI43*'Konstanty výpočtu NEL'!$G$16),"")</f>
        <v/>
      </c>
      <c r="AV43" s="83" t="str">
        <f>IF(AND(ISNUMBER(AO43),ISNUMBER('Konstanty výpočtu NEL'!$G$7),ISNUMBER('Konstanty výpočtu NEL'!$L$10),ISNUMBER(AK43),ISNUMBER('Konstanty výpočtu NEL'!$G$13),ISNUMBER(AI43),ISNUMBER('Konstanty výpočtu NEL'!$G$16)),'Konstanty výpočtu NEL'!$G$28*(AO43*'Konstanty výpočtu NEL'!$G$7+'Konstanty výpočtu NEL'!$L$10+AK43*'Konstanty výpočtu NEL'!$G$13+AI43*'Konstanty výpočtu NEL'!$G$16),"")</f>
        <v/>
      </c>
      <c r="AW43" s="83" t="str">
        <f t="shared" si="35"/>
        <v/>
      </c>
      <c r="AX43" s="83" t="str">
        <f t="shared" si="28"/>
        <v/>
      </c>
      <c r="AY43" s="83" t="str">
        <f>IF(AND(ISNUMBER(AP43),ISNUMBER('Konstanty výpočtu NEL'!$E$10),ISNUMBER(AJ43),ISNUMBER(AK43),ISNUMBER(AR43)),(15.27*AP43+28.38*'Konstanty výpočtu NEL'!$E$10/10+1.12*AJ43+4.54*AK43/10)*(100-AR43)/100,"")</f>
        <v/>
      </c>
      <c r="AZ43" s="85" t="str">
        <f t="shared" si="39"/>
        <v/>
      </c>
      <c r="BA43" s="85" t="str">
        <f t="shared" si="36"/>
        <v/>
      </c>
    </row>
    <row r="44" spans="1:53" x14ac:dyDescent="0.2">
      <c r="A44" s="211"/>
      <c r="B44" s="80">
        <f>'Vstupy hybridů NIRs'!B45</f>
        <v>3</v>
      </c>
      <c r="C44" s="81">
        <f>'Vstupy hybridů NIRs'!C45</f>
        <v>0</v>
      </c>
      <c r="D44" s="82" t="str">
        <f>IF(ISBLANK('Vstupy hybridů NIRs'!D45),"",'Vstupy hybridů NIRs'!D45)</f>
        <v/>
      </c>
      <c r="E44" s="82" t="str">
        <f>IF(ISBLANK('Vstupy hybridů NIRs'!E45),"",'Vstupy hybridů NIRs'!E45)</f>
        <v/>
      </c>
      <c r="F44" s="82" t="str">
        <f>IF(ISBLANK('Vstupy hybridů NIRs'!F45),"",'Vstupy hybridů NIRs'!F45)</f>
        <v/>
      </c>
      <c r="G44" s="83" t="str">
        <f t="shared" si="11"/>
        <v/>
      </c>
      <c r="H44" s="83" t="str">
        <f>IF(ISBLANK('Vstupy hybridů NIRs'!G45),"",'Vstupy hybridů NIRs'!G45)</f>
        <v/>
      </c>
      <c r="I44" s="83" t="str">
        <f>IF(ISBLANK('Vstupy hybridů NIRs'!N45),"",'Vstupy hybridů NIRs'!N45)</f>
        <v/>
      </c>
      <c r="J44" s="84" t="str">
        <f t="shared" si="29"/>
        <v/>
      </c>
      <c r="K44" s="84" t="str">
        <f t="shared" si="30"/>
        <v/>
      </c>
      <c r="L44" s="84" t="str">
        <f t="shared" si="31"/>
        <v/>
      </c>
      <c r="M44" s="84" t="str">
        <f t="shared" si="32"/>
        <v/>
      </c>
      <c r="N44" s="84" t="str">
        <f t="shared" si="12"/>
        <v/>
      </c>
      <c r="O44" s="84" t="str">
        <f t="shared" si="37"/>
        <v/>
      </c>
      <c r="P44" s="84" t="str">
        <f t="shared" si="33"/>
        <v/>
      </c>
      <c r="Q44" s="84" t="str">
        <f t="shared" si="13"/>
        <v/>
      </c>
      <c r="R44" s="84" t="str">
        <f t="shared" si="38"/>
        <v/>
      </c>
      <c r="S44" s="84" t="str">
        <f t="shared" si="14"/>
        <v/>
      </c>
      <c r="T44" s="84" t="str">
        <f>IF(AND(ISNUMBER('Vstupy hybridů NIRs'!I45),ISNUMBER(K44)),K44*'Vstupy hybridů NIRs'!I45*0.01,"")</f>
        <v/>
      </c>
      <c r="U44" s="84" t="str">
        <f>IF(AND(ISNUMBER('Vstupy hybridů NIRs'!O45),ISNUMBER(L44)),L44*'Vstupy hybridů NIRs'!O45*0.01,"")</f>
        <v/>
      </c>
      <c r="V44" s="84" t="str">
        <f t="shared" si="15"/>
        <v/>
      </c>
      <c r="W44" s="84" t="str">
        <f>IF(AND(ISNUMBER('Vstupy hybridů NIRs'!L45),ISNUMBER(K44)),K44*'Vstupy hybridů NIRs'!L45*0.01,"")</f>
        <v/>
      </c>
      <c r="X44" s="84" t="str">
        <f>IF(AND(ISNUMBER('Vstupy hybridů NIRs'!R45),ISNUMBER(L44)),L44*'Vstupy hybridů NIRs'!R45*0.01,"")</f>
        <v/>
      </c>
      <c r="Y44" s="83" t="str">
        <f t="shared" si="16"/>
        <v/>
      </c>
      <c r="Z44" s="83" t="str">
        <f t="shared" si="17"/>
        <v/>
      </c>
      <c r="AA44" s="83" t="str">
        <f t="shared" si="18"/>
        <v/>
      </c>
      <c r="AB44" s="83" t="str">
        <f>IF(ISNUMBER('Vstupy hybridů NIRs'!J45),'Vstupy hybridů NIRs'!J45,"")</f>
        <v/>
      </c>
      <c r="AC44" s="83" t="str">
        <f>IF(ISNUMBER('Vstupy hybridů NIRs'!K45),'Vstupy hybridů NIRs'!K45,"")</f>
        <v/>
      </c>
      <c r="AD44" s="83" t="str">
        <f>IF(ISNUMBER('Vstupy hybridů NIRs'!P45),'Vstupy hybridů NIRs'!P45,"")</f>
        <v/>
      </c>
      <c r="AE44" s="83" t="str">
        <f>IF(ISNUMBER('Vstupy hybridů NIRs'!Q45),'Vstupy hybridů NIRs'!Q45,"")</f>
        <v/>
      </c>
      <c r="AF44" s="83" t="str">
        <f>IF(ISNUMBER('Vstupy hybridů NIRs'!S45),'Vstupy hybridů NIRs'!S45,"")</f>
        <v/>
      </c>
      <c r="AG44" s="83" t="str">
        <f>IF(AND(ISNUMBER(K44),ISNUMBER('Vstupy hybridů NIRs'!H45),ISNUMBER('Konstanty výpočtů'!$E$9),ISNUMBER(J44)),K44*('Konstanty výpočtů'!$E$9/100)*'Vstupy hybridů NIRs'!H45/J44,"")</f>
        <v/>
      </c>
      <c r="AH44" s="83" t="str">
        <f t="shared" si="34"/>
        <v/>
      </c>
      <c r="AI44" s="83" t="str">
        <f>IF(AND(ISNUMBER(AO44),ISNUMBER(AQ44),ISNUMBER(AK44),ISNUMBER('Konstanty výpočtu NEL'!$E$10)),1000-(AO44+AQ44+AK44+'Konstanty výpočtu NEL'!$E$10),"")</f>
        <v/>
      </c>
      <c r="AJ44" s="83" t="str">
        <f t="shared" si="19"/>
        <v/>
      </c>
      <c r="AK44" s="83" t="str">
        <f>IF(AND(ISNUMBER(AL44),ISNUMBER('Konstanty výpočtů'!$E$7)),AL44*'Konstanty výpočtů'!$E$7/100,"")</f>
        <v/>
      </c>
      <c r="AL44" s="83" t="str">
        <f t="shared" si="20"/>
        <v/>
      </c>
      <c r="AM44" s="83" t="str">
        <f t="shared" si="21"/>
        <v/>
      </c>
      <c r="AN44" s="83" t="str">
        <f t="shared" si="22"/>
        <v/>
      </c>
      <c r="AO44" s="83" t="str">
        <f t="shared" si="23"/>
        <v/>
      </c>
      <c r="AP44" s="83" t="str">
        <f t="shared" si="24"/>
        <v/>
      </c>
      <c r="AQ44" s="83" t="str">
        <f t="shared" si="25"/>
        <v/>
      </c>
      <c r="AR44" s="83" t="str">
        <f t="shared" si="26"/>
        <v/>
      </c>
      <c r="AS44" s="83" t="str">
        <f t="shared" si="27"/>
        <v/>
      </c>
      <c r="AT44" s="83" t="str">
        <f>IF(AND(ISNUMBER(AO44),ISNUMBER(AQ44),ISNUMBER('Konstanty výpočtu NEL'!$E$25),ISNUMBER('Konstanty výpočtu NEL'!$E$28),ISNUMBER('Konstanty výpočtu NEL'!$E$31)),AO44*'Konstanty výpočtu NEL'!$E$25+(1000-AQ44)*'Konstanty výpočtu NEL'!$E$28+'Konstanty výpočtu NEL'!$E$31,"")</f>
        <v/>
      </c>
      <c r="AU44" s="83" t="str">
        <f>IF(AND(ISNUMBER(AO44),ISNUMBER('Konstanty výpočtu NEL'!$G$7),ISNUMBER('Konstanty výpočtu NEL'!$L$10),ISNUMBER(AK44),ISNUMBER(AS44),ISNUMBER(AI44),ISNUMBER('Konstanty výpočtu NEL'!$G$16)),'Konstanty výpočtu NEL'!$G$28*(AO44*'Konstanty výpočtu NEL'!$G$7+'Konstanty výpočtu NEL'!$L$10+AK44*AS44/100+AI44*'Konstanty výpočtu NEL'!$G$16),"")</f>
        <v/>
      </c>
      <c r="AV44" s="83" t="str">
        <f>IF(AND(ISNUMBER(AO44),ISNUMBER('Konstanty výpočtu NEL'!$G$7),ISNUMBER('Konstanty výpočtu NEL'!$L$10),ISNUMBER(AK44),ISNUMBER('Konstanty výpočtu NEL'!$G$13),ISNUMBER(AI44),ISNUMBER('Konstanty výpočtu NEL'!$G$16)),'Konstanty výpočtu NEL'!$G$28*(AO44*'Konstanty výpočtu NEL'!$G$7+'Konstanty výpočtu NEL'!$L$10+AK44*'Konstanty výpočtu NEL'!$G$13+AI44*'Konstanty výpočtu NEL'!$G$16),"")</f>
        <v/>
      </c>
      <c r="AW44" s="83" t="str">
        <f t="shared" si="35"/>
        <v/>
      </c>
      <c r="AX44" s="83" t="str">
        <f t="shared" si="28"/>
        <v/>
      </c>
      <c r="AY44" s="83" t="str">
        <f>IF(AND(ISNUMBER(AP44),ISNUMBER('Konstanty výpočtu NEL'!$E$10),ISNUMBER(AJ44),ISNUMBER(AK44),ISNUMBER(AR44)),(15.27*AP44+28.38*'Konstanty výpočtu NEL'!$E$10/10+1.12*AJ44+4.54*AK44/10)*(100-AR44)/100,"")</f>
        <v/>
      </c>
      <c r="AZ44" s="85" t="str">
        <f t="shared" si="39"/>
        <v/>
      </c>
      <c r="BA44" s="85" t="str">
        <f t="shared" si="36"/>
        <v/>
      </c>
    </row>
    <row r="45" spans="1:53" ht="12.75" customHeight="1" x14ac:dyDescent="0.2">
      <c r="A45" s="211" t="str">
        <f>'Vstupy hybridů NIRs'!A46</f>
        <v>H14</v>
      </c>
      <c r="B45" s="80">
        <f>'Vstupy hybridů NIRs'!B46</f>
        <v>1</v>
      </c>
      <c r="C45" s="81">
        <f>'Vstupy hybridů NIRs'!C46</f>
        <v>0</v>
      </c>
      <c r="D45" s="82" t="str">
        <f>IF(ISBLANK('Vstupy hybridů NIRs'!D46),"",'Vstupy hybridů NIRs'!D46)</f>
        <v/>
      </c>
      <c r="E45" s="82" t="str">
        <f>IF(ISBLANK('Vstupy hybridů NIRs'!E46),"",'Vstupy hybridů NIRs'!E46)</f>
        <v/>
      </c>
      <c r="F45" s="82" t="str">
        <f>IF(ISBLANK('Vstupy hybridů NIRs'!F46),"",'Vstupy hybridů NIRs'!F46)</f>
        <v/>
      </c>
      <c r="G45" s="83" t="str">
        <f t="shared" si="11"/>
        <v/>
      </c>
      <c r="H45" s="83" t="str">
        <f>IF(ISBLANK('Vstupy hybridů NIRs'!G46),"",'Vstupy hybridů NIRs'!G46)</f>
        <v/>
      </c>
      <c r="I45" s="83" t="str">
        <f>IF(ISBLANK('Vstupy hybridů NIRs'!N46),"",'Vstupy hybridů NIRs'!N46)</f>
        <v/>
      </c>
      <c r="J45" s="84" t="str">
        <f t="shared" si="29"/>
        <v/>
      </c>
      <c r="K45" s="84" t="str">
        <f t="shared" si="30"/>
        <v/>
      </c>
      <c r="L45" s="84" t="str">
        <f t="shared" si="31"/>
        <v/>
      </c>
      <c r="M45" s="84" t="str">
        <f t="shared" si="32"/>
        <v/>
      </c>
      <c r="N45" s="84" t="str">
        <f t="shared" si="12"/>
        <v/>
      </c>
      <c r="O45" s="84" t="str">
        <f t="shared" si="37"/>
        <v/>
      </c>
      <c r="P45" s="84" t="str">
        <f t="shared" si="33"/>
        <v/>
      </c>
      <c r="Q45" s="84" t="str">
        <f t="shared" si="13"/>
        <v/>
      </c>
      <c r="R45" s="84" t="str">
        <f t="shared" si="38"/>
        <v/>
      </c>
      <c r="S45" s="84" t="str">
        <f t="shared" si="14"/>
        <v/>
      </c>
      <c r="T45" s="84" t="str">
        <f>IF(AND(ISNUMBER('Vstupy hybridů NIRs'!I46),ISNUMBER(K45)),K45*'Vstupy hybridů NIRs'!I46*0.01,"")</f>
        <v/>
      </c>
      <c r="U45" s="84" t="str">
        <f>IF(AND(ISNUMBER('Vstupy hybridů NIRs'!O46),ISNUMBER(L45)),L45*'Vstupy hybridů NIRs'!O46*0.01,"")</f>
        <v/>
      </c>
      <c r="V45" s="84" t="str">
        <f t="shared" si="15"/>
        <v/>
      </c>
      <c r="W45" s="84" t="str">
        <f>IF(AND(ISNUMBER('Vstupy hybridů NIRs'!L46),ISNUMBER(K45)),K45*'Vstupy hybridů NIRs'!L46*0.01,"")</f>
        <v/>
      </c>
      <c r="X45" s="84" t="str">
        <f>IF(AND(ISNUMBER('Vstupy hybridů NIRs'!R46),ISNUMBER(L45)),L45*'Vstupy hybridů NIRs'!R46*0.01,"")</f>
        <v/>
      </c>
      <c r="Y45" s="83" t="str">
        <f t="shared" si="16"/>
        <v/>
      </c>
      <c r="Z45" s="83" t="str">
        <f t="shared" si="17"/>
        <v/>
      </c>
      <c r="AA45" s="83" t="str">
        <f t="shared" si="18"/>
        <v/>
      </c>
      <c r="AB45" s="83" t="str">
        <f>IF(ISNUMBER('Vstupy hybridů NIRs'!J46),'Vstupy hybridů NIRs'!J46,"")</f>
        <v/>
      </c>
      <c r="AC45" s="83" t="str">
        <f>IF(ISNUMBER('Vstupy hybridů NIRs'!K46),'Vstupy hybridů NIRs'!K46,"")</f>
        <v/>
      </c>
      <c r="AD45" s="83" t="str">
        <f>IF(ISNUMBER('Vstupy hybridů NIRs'!P46),'Vstupy hybridů NIRs'!P46,"")</f>
        <v/>
      </c>
      <c r="AE45" s="83" t="str">
        <f>IF(ISNUMBER('Vstupy hybridů NIRs'!Q46),'Vstupy hybridů NIRs'!Q46,"")</f>
        <v/>
      </c>
      <c r="AF45" s="83" t="str">
        <f>IF(ISNUMBER('Vstupy hybridů NIRs'!S46),'Vstupy hybridů NIRs'!S46,"")</f>
        <v/>
      </c>
      <c r="AG45" s="83" t="str">
        <f>IF(AND(ISNUMBER(K45),ISNUMBER('Vstupy hybridů NIRs'!H46),ISNUMBER('Konstanty výpočtů'!$E$9),ISNUMBER(J45)),K45*('Konstanty výpočtů'!$E$9/100)*'Vstupy hybridů NIRs'!H46/J45,"")</f>
        <v/>
      </c>
      <c r="AH45" s="83" t="str">
        <f t="shared" si="34"/>
        <v/>
      </c>
      <c r="AI45" s="83" t="str">
        <f>IF(AND(ISNUMBER(AO45),ISNUMBER(AQ45),ISNUMBER(AK45),ISNUMBER('Konstanty výpočtu NEL'!$E$10)),1000-(AO45+AQ45+AK45+'Konstanty výpočtu NEL'!$E$10),"")</f>
        <v/>
      </c>
      <c r="AJ45" s="83" t="str">
        <f t="shared" si="19"/>
        <v/>
      </c>
      <c r="AK45" s="83" t="str">
        <f>IF(AND(ISNUMBER(AL45),ISNUMBER('Konstanty výpočtů'!$E$7)),AL45*'Konstanty výpočtů'!$E$7/100,"")</f>
        <v/>
      </c>
      <c r="AL45" s="83" t="str">
        <f t="shared" si="20"/>
        <v/>
      </c>
      <c r="AM45" s="83" t="str">
        <f t="shared" si="21"/>
        <v/>
      </c>
      <c r="AN45" s="83" t="str">
        <f t="shared" si="22"/>
        <v/>
      </c>
      <c r="AO45" s="83" t="str">
        <f t="shared" si="23"/>
        <v/>
      </c>
      <c r="AP45" s="83" t="str">
        <f t="shared" si="24"/>
        <v/>
      </c>
      <c r="AQ45" s="83" t="str">
        <f t="shared" si="25"/>
        <v/>
      </c>
      <c r="AR45" s="83" t="str">
        <f t="shared" si="26"/>
        <v/>
      </c>
      <c r="AS45" s="83" t="str">
        <f t="shared" si="27"/>
        <v/>
      </c>
      <c r="AT45" s="83" t="str">
        <f>IF(AND(ISNUMBER(AO45),ISNUMBER(AQ45),ISNUMBER('Konstanty výpočtu NEL'!$E$25),ISNUMBER('Konstanty výpočtu NEL'!$E$28),ISNUMBER('Konstanty výpočtu NEL'!$E$31)),AO45*'Konstanty výpočtu NEL'!$E$25+(1000-AQ45)*'Konstanty výpočtu NEL'!$E$28+'Konstanty výpočtu NEL'!$E$31,"")</f>
        <v/>
      </c>
      <c r="AU45" s="83" t="str">
        <f>IF(AND(ISNUMBER(AO45),ISNUMBER('Konstanty výpočtu NEL'!$G$7),ISNUMBER('Konstanty výpočtu NEL'!$L$10),ISNUMBER(AK45),ISNUMBER(AS45),ISNUMBER(AI45),ISNUMBER('Konstanty výpočtu NEL'!$G$16)),'Konstanty výpočtu NEL'!$G$28*(AO45*'Konstanty výpočtu NEL'!$G$7+'Konstanty výpočtu NEL'!$L$10+AK45*AS45/100+AI45*'Konstanty výpočtu NEL'!$G$16),"")</f>
        <v/>
      </c>
      <c r="AV45" s="83" t="str">
        <f>IF(AND(ISNUMBER(AO45),ISNUMBER('Konstanty výpočtu NEL'!$G$7),ISNUMBER('Konstanty výpočtu NEL'!$L$10),ISNUMBER(AK45),ISNUMBER('Konstanty výpočtu NEL'!$G$13),ISNUMBER(AI45),ISNUMBER('Konstanty výpočtu NEL'!$G$16)),'Konstanty výpočtu NEL'!$G$28*(AO45*'Konstanty výpočtu NEL'!$G$7+'Konstanty výpočtu NEL'!$L$10+AK45*'Konstanty výpočtu NEL'!$G$13+AI45*'Konstanty výpočtu NEL'!$G$16),"")</f>
        <v/>
      </c>
      <c r="AW45" s="83" t="str">
        <f t="shared" si="35"/>
        <v/>
      </c>
      <c r="AX45" s="83" t="str">
        <f t="shared" si="28"/>
        <v/>
      </c>
      <c r="AY45" s="83" t="str">
        <f>IF(AND(ISNUMBER(AP45),ISNUMBER('Konstanty výpočtu NEL'!$E$10),ISNUMBER(AJ45),ISNUMBER(AK45),ISNUMBER(AR45)),(15.27*AP45+28.38*'Konstanty výpočtu NEL'!$E$10/10+1.12*AJ45+4.54*AK45/10)*(100-AR45)/100,"")</f>
        <v/>
      </c>
      <c r="AZ45" s="85" t="str">
        <f t="shared" si="39"/>
        <v/>
      </c>
      <c r="BA45" s="85" t="str">
        <f t="shared" si="36"/>
        <v/>
      </c>
    </row>
    <row r="46" spans="1:53" x14ac:dyDescent="0.2">
      <c r="A46" s="211"/>
      <c r="B46" s="80">
        <f>'Vstupy hybridů NIRs'!B47</f>
        <v>2</v>
      </c>
      <c r="C46" s="81">
        <f>'Vstupy hybridů NIRs'!C47</f>
        <v>0</v>
      </c>
      <c r="D46" s="82" t="str">
        <f>IF(ISBLANK('Vstupy hybridů NIRs'!D47),"",'Vstupy hybridů NIRs'!D47)</f>
        <v/>
      </c>
      <c r="E46" s="82" t="str">
        <f>IF(ISBLANK('Vstupy hybridů NIRs'!E47),"",'Vstupy hybridů NIRs'!E47)</f>
        <v/>
      </c>
      <c r="F46" s="82" t="str">
        <f>IF(ISBLANK('Vstupy hybridů NIRs'!F47),"",'Vstupy hybridů NIRs'!F47)</f>
        <v/>
      </c>
      <c r="G46" s="83" t="str">
        <f t="shared" si="11"/>
        <v/>
      </c>
      <c r="H46" s="83" t="str">
        <f>IF(ISBLANK('Vstupy hybridů NIRs'!G47),"",'Vstupy hybridů NIRs'!G47)</f>
        <v/>
      </c>
      <c r="I46" s="83" t="str">
        <f>IF(ISBLANK('Vstupy hybridů NIRs'!N47),"",'Vstupy hybridů NIRs'!N47)</f>
        <v/>
      </c>
      <c r="J46" s="84" t="str">
        <f t="shared" si="29"/>
        <v/>
      </c>
      <c r="K46" s="84" t="str">
        <f t="shared" si="30"/>
        <v/>
      </c>
      <c r="L46" s="84" t="str">
        <f t="shared" si="31"/>
        <v/>
      </c>
      <c r="M46" s="84" t="str">
        <f t="shared" si="32"/>
        <v/>
      </c>
      <c r="N46" s="84" t="str">
        <f t="shared" si="12"/>
        <v/>
      </c>
      <c r="O46" s="84" t="str">
        <f t="shared" si="37"/>
        <v/>
      </c>
      <c r="P46" s="84" t="str">
        <f t="shared" si="33"/>
        <v/>
      </c>
      <c r="Q46" s="84" t="str">
        <f t="shared" si="13"/>
        <v/>
      </c>
      <c r="R46" s="84" t="str">
        <f t="shared" si="38"/>
        <v/>
      </c>
      <c r="S46" s="84" t="str">
        <f t="shared" si="14"/>
        <v/>
      </c>
      <c r="T46" s="84" t="str">
        <f>IF(AND(ISNUMBER('Vstupy hybridů NIRs'!I47),ISNUMBER(K46)),K46*'Vstupy hybridů NIRs'!I47*0.01,"")</f>
        <v/>
      </c>
      <c r="U46" s="84" t="str">
        <f>IF(AND(ISNUMBER('Vstupy hybridů NIRs'!O47),ISNUMBER(L46)),L46*'Vstupy hybridů NIRs'!O47*0.01,"")</f>
        <v/>
      </c>
      <c r="V46" s="84" t="str">
        <f t="shared" si="15"/>
        <v/>
      </c>
      <c r="W46" s="84" t="str">
        <f>IF(AND(ISNUMBER('Vstupy hybridů NIRs'!L47),ISNUMBER(K46)),K46*'Vstupy hybridů NIRs'!L47*0.01,"")</f>
        <v/>
      </c>
      <c r="X46" s="84" t="str">
        <f>IF(AND(ISNUMBER('Vstupy hybridů NIRs'!R47),ISNUMBER(L46)),L46*'Vstupy hybridů NIRs'!R47*0.01,"")</f>
        <v/>
      </c>
      <c r="Y46" s="83" t="str">
        <f t="shared" si="16"/>
        <v/>
      </c>
      <c r="Z46" s="83" t="str">
        <f t="shared" si="17"/>
        <v/>
      </c>
      <c r="AA46" s="83" t="str">
        <f t="shared" si="18"/>
        <v/>
      </c>
      <c r="AB46" s="83" t="str">
        <f>IF(ISNUMBER('Vstupy hybridů NIRs'!J47),'Vstupy hybridů NIRs'!J47,"")</f>
        <v/>
      </c>
      <c r="AC46" s="83" t="str">
        <f>IF(ISNUMBER('Vstupy hybridů NIRs'!K47),'Vstupy hybridů NIRs'!K47,"")</f>
        <v/>
      </c>
      <c r="AD46" s="83" t="str">
        <f>IF(ISNUMBER('Vstupy hybridů NIRs'!P47),'Vstupy hybridů NIRs'!P47,"")</f>
        <v/>
      </c>
      <c r="AE46" s="83" t="str">
        <f>IF(ISNUMBER('Vstupy hybridů NIRs'!Q47),'Vstupy hybridů NIRs'!Q47,"")</f>
        <v/>
      </c>
      <c r="AF46" s="83" t="str">
        <f>IF(ISNUMBER('Vstupy hybridů NIRs'!S47),'Vstupy hybridů NIRs'!S47,"")</f>
        <v/>
      </c>
      <c r="AG46" s="83" t="str">
        <f>IF(AND(ISNUMBER(K46),ISNUMBER('Vstupy hybridů NIRs'!H47),ISNUMBER('Konstanty výpočtů'!$E$9),ISNUMBER(J46)),K46*('Konstanty výpočtů'!$E$9/100)*'Vstupy hybridů NIRs'!H47/J46,"")</f>
        <v/>
      </c>
      <c r="AH46" s="83" t="str">
        <f t="shared" si="34"/>
        <v/>
      </c>
      <c r="AI46" s="83" t="str">
        <f>IF(AND(ISNUMBER(AO46),ISNUMBER(AQ46),ISNUMBER(AK46),ISNUMBER('Konstanty výpočtu NEL'!$E$10)),1000-(AO46+AQ46+AK46+'Konstanty výpočtu NEL'!$E$10),"")</f>
        <v/>
      </c>
      <c r="AJ46" s="83" t="str">
        <f t="shared" si="19"/>
        <v/>
      </c>
      <c r="AK46" s="83" t="str">
        <f>IF(AND(ISNUMBER(AL46),ISNUMBER('Konstanty výpočtů'!$E$7)),AL46*'Konstanty výpočtů'!$E$7/100,"")</f>
        <v/>
      </c>
      <c r="AL46" s="83" t="str">
        <f t="shared" si="20"/>
        <v/>
      </c>
      <c r="AM46" s="83" t="str">
        <f t="shared" si="21"/>
        <v/>
      </c>
      <c r="AN46" s="83" t="str">
        <f t="shared" si="22"/>
        <v/>
      </c>
      <c r="AO46" s="83" t="str">
        <f t="shared" si="23"/>
        <v/>
      </c>
      <c r="AP46" s="83" t="str">
        <f t="shared" si="24"/>
        <v/>
      </c>
      <c r="AQ46" s="83" t="str">
        <f t="shared" si="25"/>
        <v/>
      </c>
      <c r="AR46" s="83" t="str">
        <f t="shared" si="26"/>
        <v/>
      </c>
      <c r="AS46" s="83" t="str">
        <f t="shared" si="27"/>
        <v/>
      </c>
      <c r="AT46" s="83" t="str">
        <f>IF(AND(ISNUMBER(AO46),ISNUMBER(AQ46),ISNUMBER('Konstanty výpočtu NEL'!$E$25),ISNUMBER('Konstanty výpočtu NEL'!$E$28),ISNUMBER('Konstanty výpočtu NEL'!$E$31)),AO46*'Konstanty výpočtu NEL'!$E$25+(1000-AQ46)*'Konstanty výpočtu NEL'!$E$28+'Konstanty výpočtu NEL'!$E$31,"")</f>
        <v/>
      </c>
      <c r="AU46" s="83" t="str">
        <f>IF(AND(ISNUMBER(AO46),ISNUMBER('Konstanty výpočtu NEL'!$G$7),ISNUMBER('Konstanty výpočtu NEL'!$L$10),ISNUMBER(AK46),ISNUMBER(AS46),ISNUMBER(AI46),ISNUMBER('Konstanty výpočtu NEL'!$G$16)),'Konstanty výpočtu NEL'!$G$28*(AO46*'Konstanty výpočtu NEL'!$G$7+'Konstanty výpočtu NEL'!$L$10+AK46*AS46/100+AI46*'Konstanty výpočtu NEL'!$G$16),"")</f>
        <v/>
      </c>
      <c r="AV46" s="83" t="str">
        <f>IF(AND(ISNUMBER(AO46),ISNUMBER('Konstanty výpočtu NEL'!$G$7),ISNUMBER('Konstanty výpočtu NEL'!$L$10),ISNUMBER(AK46),ISNUMBER('Konstanty výpočtu NEL'!$G$13),ISNUMBER(AI46),ISNUMBER('Konstanty výpočtu NEL'!$G$16)),'Konstanty výpočtu NEL'!$G$28*(AO46*'Konstanty výpočtu NEL'!$G$7+'Konstanty výpočtu NEL'!$L$10+AK46*'Konstanty výpočtu NEL'!$G$13+AI46*'Konstanty výpočtu NEL'!$G$16),"")</f>
        <v/>
      </c>
      <c r="AW46" s="83" t="str">
        <f t="shared" si="35"/>
        <v/>
      </c>
      <c r="AX46" s="83" t="str">
        <f t="shared" si="28"/>
        <v/>
      </c>
      <c r="AY46" s="83" t="str">
        <f>IF(AND(ISNUMBER(AP46),ISNUMBER('Konstanty výpočtu NEL'!$E$10),ISNUMBER(AJ46),ISNUMBER(AK46),ISNUMBER(AR46)),(15.27*AP46+28.38*'Konstanty výpočtu NEL'!$E$10/10+1.12*AJ46+4.54*AK46/10)*(100-AR46)/100,"")</f>
        <v/>
      </c>
      <c r="AZ46" s="85" t="str">
        <f t="shared" si="39"/>
        <v/>
      </c>
      <c r="BA46" s="85" t="str">
        <f t="shared" si="36"/>
        <v/>
      </c>
    </row>
    <row r="47" spans="1:53" x14ac:dyDescent="0.2">
      <c r="A47" s="211"/>
      <c r="B47" s="80">
        <f>'Vstupy hybridů NIRs'!B48</f>
        <v>3</v>
      </c>
      <c r="C47" s="81">
        <f>'Vstupy hybridů NIRs'!C48</f>
        <v>0</v>
      </c>
      <c r="D47" s="82" t="str">
        <f>IF(ISBLANK('Vstupy hybridů NIRs'!D48),"",'Vstupy hybridů NIRs'!D48)</f>
        <v/>
      </c>
      <c r="E47" s="82" t="str">
        <f>IF(ISBLANK('Vstupy hybridů NIRs'!E48),"",'Vstupy hybridů NIRs'!E48)</f>
        <v/>
      </c>
      <c r="F47" s="82" t="str">
        <f>IF(ISBLANK('Vstupy hybridů NIRs'!F48),"",'Vstupy hybridů NIRs'!F48)</f>
        <v/>
      </c>
      <c r="G47" s="83" t="str">
        <f t="shared" si="11"/>
        <v/>
      </c>
      <c r="H47" s="83" t="str">
        <f>IF(ISBLANK('Vstupy hybridů NIRs'!G48),"",'Vstupy hybridů NIRs'!G48)</f>
        <v/>
      </c>
      <c r="I47" s="83" t="str">
        <f>IF(ISBLANK('Vstupy hybridů NIRs'!N48),"",'Vstupy hybridů NIRs'!N48)</f>
        <v/>
      </c>
      <c r="J47" s="84" t="str">
        <f t="shared" si="29"/>
        <v/>
      </c>
      <c r="K47" s="84" t="str">
        <f t="shared" si="30"/>
        <v/>
      </c>
      <c r="L47" s="84" t="str">
        <f t="shared" si="31"/>
        <v/>
      </c>
      <c r="M47" s="84" t="str">
        <f t="shared" si="32"/>
        <v/>
      </c>
      <c r="N47" s="84" t="str">
        <f t="shared" si="12"/>
        <v/>
      </c>
      <c r="O47" s="84" t="str">
        <f t="shared" si="37"/>
        <v/>
      </c>
      <c r="P47" s="84" t="str">
        <f t="shared" si="33"/>
        <v/>
      </c>
      <c r="Q47" s="84" t="str">
        <f t="shared" si="13"/>
        <v/>
      </c>
      <c r="R47" s="84" t="str">
        <f t="shared" si="38"/>
        <v/>
      </c>
      <c r="S47" s="84" t="str">
        <f t="shared" si="14"/>
        <v/>
      </c>
      <c r="T47" s="84" t="str">
        <f>IF(AND(ISNUMBER('Vstupy hybridů NIRs'!I48),ISNUMBER(K47)),K47*'Vstupy hybridů NIRs'!I48*0.01,"")</f>
        <v/>
      </c>
      <c r="U47" s="84" t="str">
        <f>IF(AND(ISNUMBER('Vstupy hybridů NIRs'!O48),ISNUMBER(L47)),L47*'Vstupy hybridů NIRs'!O48*0.01,"")</f>
        <v/>
      </c>
      <c r="V47" s="84" t="str">
        <f t="shared" si="15"/>
        <v/>
      </c>
      <c r="W47" s="84" t="str">
        <f>IF(AND(ISNUMBER('Vstupy hybridů NIRs'!L48),ISNUMBER(K47)),K47*'Vstupy hybridů NIRs'!L48*0.01,"")</f>
        <v/>
      </c>
      <c r="X47" s="84" t="str">
        <f>IF(AND(ISNUMBER('Vstupy hybridů NIRs'!R48),ISNUMBER(L47)),L47*'Vstupy hybridů NIRs'!R48*0.01,"")</f>
        <v/>
      </c>
      <c r="Y47" s="83" t="str">
        <f t="shared" si="16"/>
        <v/>
      </c>
      <c r="Z47" s="83" t="str">
        <f t="shared" si="17"/>
        <v/>
      </c>
      <c r="AA47" s="83" t="str">
        <f t="shared" si="18"/>
        <v/>
      </c>
      <c r="AB47" s="83" t="str">
        <f>IF(ISNUMBER('Vstupy hybridů NIRs'!J48),'Vstupy hybridů NIRs'!J48,"")</f>
        <v/>
      </c>
      <c r="AC47" s="83" t="str">
        <f>IF(ISNUMBER('Vstupy hybridů NIRs'!K48),'Vstupy hybridů NIRs'!K48,"")</f>
        <v/>
      </c>
      <c r="AD47" s="83" t="str">
        <f>IF(ISNUMBER('Vstupy hybridů NIRs'!P48),'Vstupy hybridů NIRs'!P48,"")</f>
        <v/>
      </c>
      <c r="AE47" s="83" t="str">
        <f>IF(ISNUMBER('Vstupy hybridů NIRs'!Q48),'Vstupy hybridů NIRs'!Q48,"")</f>
        <v/>
      </c>
      <c r="AF47" s="83" t="str">
        <f>IF(ISNUMBER('Vstupy hybridů NIRs'!S48),'Vstupy hybridů NIRs'!S48,"")</f>
        <v/>
      </c>
      <c r="AG47" s="83" t="str">
        <f>IF(AND(ISNUMBER(K47),ISNUMBER('Vstupy hybridů NIRs'!H48),ISNUMBER('Konstanty výpočtů'!$E$9),ISNUMBER(J47)),K47*('Konstanty výpočtů'!$E$9/100)*'Vstupy hybridů NIRs'!H48/J47,"")</f>
        <v/>
      </c>
      <c r="AH47" s="83" t="str">
        <f t="shared" si="34"/>
        <v/>
      </c>
      <c r="AI47" s="83" t="str">
        <f>IF(AND(ISNUMBER(AO47),ISNUMBER(AQ47),ISNUMBER(AK47),ISNUMBER('Konstanty výpočtu NEL'!$E$10)),1000-(AO47+AQ47+AK47+'Konstanty výpočtu NEL'!$E$10),"")</f>
        <v/>
      </c>
      <c r="AJ47" s="83" t="str">
        <f t="shared" si="19"/>
        <v/>
      </c>
      <c r="AK47" s="83" t="str">
        <f>IF(AND(ISNUMBER(AL47),ISNUMBER('Konstanty výpočtů'!$E$7)),AL47*'Konstanty výpočtů'!$E$7/100,"")</f>
        <v/>
      </c>
      <c r="AL47" s="83" t="str">
        <f t="shared" si="20"/>
        <v/>
      </c>
      <c r="AM47" s="83" t="str">
        <f t="shared" si="21"/>
        <v/>
      </c>
      <c r="AN47" s="83" t="str">
        <f t="shared" si="22"/>
        <v/>
      </c>
      <c r="AO47" s="83" t="str">
        <f t="shared" si="23"/>
        <v/>
      </c>
      <c r="AP47" s="83" t="str">
        <f t="shared" si="24"/>
        <v/>
      </c>
      <c r="AQ47" s="83" t="str">
        <f t="shared" si="25"/>
        <v/>
      </c>
      <c r="AR47" s="83" t="str">
        <f t="shared" si="26"/>
        <v/>
      </c>
      <c r="AS47" s="83" t="str">
        <f t="shared" si="27"/>
        <v/>
      </c>
      <c r="AT47" s="83" t="str">
        <f>IF(AND(ISNUMBER(AO47),ISNUMBER(AQ47),ISNUMBER('Konstanty výpočtu NEL'!$E$25),ISNUMBER('Konstanty výpočtu NEL'!$E$28),ISNUMBER('Konstanty výpočtu NEL'!$E$31)),AO47*'Konstanty výpočtu NEL'!$E$25+(1000-AQ47)*'Konstanty výpočtu NEL'!$E$28+'Konstanty výpočtu NEL'!$E$31,"")</f>
        <v/>
      </c>
      <c r="AU47" s="83" t="str">
        <f>IF(AND(ISNUMBER(AO47),ISNUMBER('Konstanty výpočtu NEL'!$G$7),ISNUMBER('Konstanty výpočtu NEL'!$L$10),ISNUMBER(AK47),ISNUMBER(AS47),ISNUMBER(AI47),ISNUMBER('Konstanty výpočtu NEL'!$G$16)),'Konstanty výpočtu NEL'!$G$28*(AO47*'Konstanty výpočtu NEL'!$G$7+'Konstanty výpočtu NEL'!$L$10+AK47*AS47/100+AI47*'Konstanty výpočtu NEL'!$G$16),"")</f>
        <v/>
      </c>
      <c r="AV47" s="83" t="str">
        <f>IF(AND(ISNUMBER(AO47),ISNUMBER('Konstanty výpočtu NEL'!$G$7),ISNUMBER('Konstanty výpočtu NEL'!$L$10),ISNUMBER(AK47),ISNUMBER('Konstanty výpočtu NEL'!$G$13),ISNUMBER(AI47),ISNUMBER('Konstanty výpočtu NEL'!$G$16)),'Konstanty výpočtu NEL'!$G$28*(AO47*'Konstanty výpočtu NEL'!$G$7+'Konstanty výpočtu NEL'!$L$10+AK47*'Konstanty výpočtu NEL'!$G$13+AI47*'Konstanty výpočtu NEL'!$G$16),"")</f>
        <v/>
      </c>
      <c r="AW47" s="83" t="str">
        <f t="shared" si="35"/>
        <v/>
      </c>
      <c r="AX47" s="83" t="str">
        <f t="shared" si="28"/>
        <v/>
      </c>
      <c r="AY47" s="83" t="str">
        <f>IF(AND(ISNUMBER(AP47),ISNUMBER('Konstanty výpočtu NEL'!$E$10),ISNUMBER(AJ47),ISNUMBER(AK47),ISNUMBER(AR47)),(15.27*AP47+28.38*'Konstanty výpočtu NEL'!$E$10/10+1.12*AJ47+4.54*AK47/10)*(100-AR47)/100,"")</f>
        <v/>
      </c>
      <c r="AZ47" s="85" t="str">
        <f t="shared" si="39"/>
        <v/>
      </c>
      <c r="BA47" s="85" t="str">
        <f t="shared" si="36"/>
        <v/>
      </c>
    </row>
    <row r="48" spans="1:53" ht="12.75" customHeight="1" x14ac:dyDescent="0.2">
      <c r="A48" s="211" t="str">
        <f>'Vstupy hybridů NIRs'!A49</f>
        <v>H15</v>
      </c>
      <c r="B48" s="80">
        <f>'Vstupy hybridů NIRs'!B49</f>
        <v>1</v>
      </c>
      <c r="C48" s="81">
        <f>'Vstupy hybridů NIRs'!C49</f>
        <v>0</v>
      </c>
      <c r="D48" s="82" t="str">
        <f>IF(ISBLANK('Vstupy hybridů NIRs'!D49),"",'Vstupy hybridů NIRs'!D49)</f>
        <v/>
      </c>
      <c r="E48" s="82" t="str">
        <f>IF(ISBLANK('Vstupy hybridů NIRs'!E49),"",'Vstupy hybridů NIRs'!E49)</f>
        <v/>
      </c>
      <c r="F48" s="82" t="str">
        <f>IF(ISBLANK('Vstupy hybridů NIRs'!F49),"",'Vstupy hybridů NIRs'!F49)</f>
        <v/>
      </c>
      <c r="G48" s="83" t="str">
        <f t="shared" si="11"/>
        <v/>
      </c>
      <c r="H48" s="83" t="str">
        <f>IF(ISBLANK('Vstupy hybridů NIRs'!G49),"",'Vstupy hybridů NIRs'!G49)</f>
        <v/>
      </c>
      <c r="I48" s="83" t="str">
        <f>IF(ISBLANK('Vstupy hybridů NIRs'!N49),"",'Vstupy hybridů NIRs'!N49)</f>
        <v/>
      </c>
      <c r="J48" s="84" t="str">
        <f t="shared" si="29"/>
        <v/>
      </c>
      <c r="K48" s="84" t="str">
        <f t="shared" si="30"/>
        <v/>
      </c>
      <c r="L48" s="84" t="str">
        <f t="shared" si="31"/>
        <v/>
      </c>
      <c r="M48" s="84" t="str">
        <f t="shared" si="32"/>
        <v/>
      </c>
      <c r="N48" s="84" t="str">
        <f t="shared" si="12"/>
        <v/>
      </c>
      <c r="O48" s="84" t="str">
        <f t="shared" si="37"/>
        <v/>
      </c>
      <c r="P48" s="84" t="str">
        <f t="shared" si="33"/>
        <v/>
      </c>
      <c r="Q48" s="84" t="str">
        <f t="shared" si="13"/>
        <v/>
      </c>
      <c r="R48" s="84" t="str">
        <f t="shared" si="38"/>
        <v/>
      </c>
      <c r="S48" s="84" t="str">
        <f t="shared" si="14"/>
        <v/>
      </c>
      <c r="T48" s="84" t="str">
        <f>IF(AND(ISNUMBER('Vstupy hybridů NIRs'!I49),ISNUMBER(K48)),K48*'Vstupy hybridů NIRs'!I49*0.01,"")</f>
        <v/>
      </c>
      <c r="U48" s="84" t="str">
        <f>IF(AND(ISNUMBER('Vstupy hybridů NIRs'!O49),ISNUMBER(L48)),L48*'Vstupy hybridů NIRs'!O49*0.01,"")</f>
        <v/>
      </c>
      <c r="V48" s="84" t="str">
        <f t="shared" si="15"/>
        <v/>
      </c>
      <c r="W48" s="84" t="str">
        <f>IF(AND(ISNUMBER('Vstupy hybridů NIRs'!L49),ISNUMBER(K48)),K48*'Vstupy hybridů NIRs'!L49*0.01,"")</f>
        <v/>
      </c>
      <c r="X48" s="84" t="str">
        <f>IF(AND(ISNUMBER('Vstupy hybridů NIRs'!R49),ISNUMBER(L48)),L48*'Vstupy hybridů NIRs'!R49*0.01,"")</f>
        <v/>
      </c>
      <c r="Y48" s="83" t="str">
        <f t="shared" si="16"/>
        <v/>
      </c>
      <c r="Z48" s="83" t="str">
        <f t="shared" si="17"/>
        <v/>
      </c>
      <c r="AA48" s="83" t="str">
        <f t="shared" si="18"/>
        <v/>
      </c>
      <c r="AB48" s="83" t="str">
        <f>IF(ISNUMBER('Vstupy hybridů NIRs'!J49),'Vstupy hybridů NIRs'!J49,"")</f>
        <v/>
      </c>
      <c r="AC48" s="83" t="str">
        <f>IF(ISNUMBER('Vstupy hybridů NIRs'!K49),'Vstupy hybridů NIRs'!K49,"")</f>
        <v/>
      </c>
      <c r="AD48" s="83" t="str">
        <f>IF(ISNUMBER('Vstupy hybridů NIRs'!P49),'Vstupy hybridů NIRs'!P49,"")</f>
        <v/>
      </c>
      <c r="AE48" s="83" t="str">
        <f>IF(ISNUMBER('Vstupy hybridů NIRs'!Q49),'Vstupy hybridů NIRs'!Q49,"")</f>
        <v/>
      </c>
      <c r="AF48" s="83" t="str">
        <f>IF(ISNUMBER('Vstupy hybridů NIRs'!S49),'Vstupy hybridů NIRs'!S49,"")</f>
        <v/>
      </c>
      <c r="AG48" s="83" t="str">
        <f>IF(AND(ISNUMBER(K48),ISNUMBER('Vstupy hybridů NIRs'!H49),ISNUMBER('Konstanty výpočtů'!$E$9),ISNUMBER(J48)),K48*('Konstanty výpočtů'!$E$9/100)*'Vstupy hybridů NIRs'!H49/J48,"")</f>
        <v/>
      </c>
      <c r="AH48" s="83" t="str">
        <f t="shared" si="34"/>
        <v/>
      </c>
      <c r="AI48" s="83" t="str">
        <f>IF(AND(ISNUMBER(AO48),ISNUMBER(AQ48),ISNUMBER(AK48),ISNUMBER('Konstanty výpočtu NEL'!$E$10)),1000-(AO48+AQ48+AK48+'Konstanty výpočtu NEL'!$E$10),"")</f>
        <v/>
      </c>
      <c r="AJ48" s="83" t="str">
        <f t="shared" si="19"/>
        <v/>
      </c>
      <c r="AK48" s="83" t="str">
        <f>IF(AND(ISNUMBER(AL48),ISNUMBER('Konstanty výpočtů'!$E$7)),AL48*'Konstanty výpočtů'!$E$7/100,"")</f>
        <v/>
      </c>
      <c r="AL48" s="83" t="str">
        <f t="shared" si="20"/>
        <v/>
      </c>
      <c r="AM48" s="83" t="str">
        <f t="shared" si="21"/>
        <v/>
      </c>
      <c r="AN48" s="83" t="str">
        <f t="shared" si="22"/>
        <v/>
      </c>
      <c r="AO48" s="83" t="str">
        <f t="shared" si="23"/>
        <v/>
      </c>
      <c r="AP48" s="83" t="str">
        <f t="shared" si="24"/>
        <v/>
      </c>
      <c r="AQ48" s="83" t="str">
        <f t="shared" si="25"/>
        <v/>
      </c>
      <c r="AR48" s="83" t="str">
        <f t="shared" si="26"/>
        <v/>
      </c>
      <c r="AS48" s="83" t="str">
        <f t="shared" si="27"/>
        <v/>
      </c>
      <c r="AT48" s="83" t="str">
        <f>IF(AND(ISNUMBER(AO48),ISNUMBER(AQ48),ISNUMBER('Konstanty výpočtu NEL'!$E$25),ISNUMBER('Konstanty výpočtu NEL'!$E$28),ISNUMBER('Konstanty výpočtu NEL'!$E$31)),AO48*'Konstanty výpočtu NEL'!$E$25+(1000-AQ48)*'Konstanty výpočtu NEL'!$E$28+'Konstanty výpočtu NEL'!$E$31,"")</f>
        <v/>
      </c>
      <c r="AU48" s="83" t="str">
        <f>IF(AND(ISNUMBER(AO48),ISNUMBER('Konstanty výpočtu NEL'!$G$7),ISNUMBER('Konstanty výpočtu NEL'!$L$10),ISNUMBER(AK48),ISNUMBER(AS48),ISNUMBER(AI48),ISNUMBER('Konstanty výpočtu NEL'!$G$16)),'Konstanty výpočtu NEL'!$G$28*(AO48*'Konstanty výpočtu NEL'!$G$7+'Konstanty výpočtu NEL'!$L$10+AK48*AS48/100+AI48*'Konstanty výpočtu NEL'!$G$16),"")</f>
        <v/>
      </c>
      <c r="AV48" s="83" t="str">
        <f>IF(AND(ISNUMBER(AO48),ISNUMBER('Konstanty výpočtu NEL'!$G$7),ISNUMBER('Konstanty výpočtu NEL'!$L$10),ISNUMBER(AK48),ISNUMBER('Konstanty výpočtu NEL'!$G$13),ISNUMBER(AI48),ISNUMBER('Konstanty výpočtu NEL'!$G$16)),'Konstanty výpočtu NEL'!$G$28*(AO48*'Konstanty výpočtu NEL'!$G$7+'Konstanty výpočtu NEL'!$L$10+AK48*'Konstanty výpočtu NEL'!$G$13+AI48*'Konstanty výpočtu NEL'!$G$16),"")</f>
        <v/>
      </c>
      <c r="AW48" s="83" t="str">
        <f t="shared" si="35"/>
        <v/>
      </c>
      <c r="AX48" s="83" t="str">
        <f t="shared" si="28"/>
        <v/>
      </c>
      <c r="AY48" s="83" t="str">
        <f>IF(AND(ISNUMBER(AP48),ISNUMBER('Konstanty výpočtu NEL'!$E$10),ISNUMBER(AJ48),ISNUMBER(AK48),ISNUMBER(AR48)),(15.27*AP48+28.38*'Konstanty výpočtu NEL'!$E$10/10+1.12*AJ48+4.54*AK48/10)*(100-AR48)/100,"")</f>
        <v/>
      </c>
      <c r="AZ48" s="85" t="str">
        <f t="shared" si="39"/>
        <v/>
      </c>
      <c r="BA48" s="85" t="str">
        <f t="shared" si="36"/>
        <v/>
      </c>
    </row>
    <row r="49" spans="1:53" x14ac:dyDescent="0.2">
      <c r="A49" s="211"/>
      <c r="B49" s="80">
        <f>'Vstupy hybridů NIRs'!B50</f>
        <v>2</v>
      </c>
      <c r="C49" s="81">
        <f>'Vstupy hybridů NIRs'!C50</f>
        <v>0</v>
      </c>
      <c r="D49" s="82" t="str">
        <f>IF(ISBLANK('Vstupy hybridů NIRs'!D50),"",'Vstupy hybridů NIRs'!D50)</f>
        <v/>
      </c>
      <c r="E49" s="82" t="str">
        <f>IF(ISBLANK('Vstupy hybridů NIRs'!E50),"",'Vstupy hybridů NIRs'!E50)</f>
        <v/>
      </c>
      <c r="F49" s="82" t="str">
        <f>IF(ISBLANK('Vstupy hybridů NIRs'!F50),"",'Vstupy hybridů NIRs'!F50)</f>
        <v/>
      </c>
      <c r="G49" s="83" t="str">
        <f t="shared" si="11"/>
        <v/>
      </c>
      <c r="H49" s="83" t="str">
        <f>IF(ISBLANK('Vstupy hybridů NIRs'!G50),"",'Vstupy hybridů NIRs'!G50)</f>
        <v/>
      </c>
      <c r="I49" s="83" t="str">
        <f>IF(ISBLANK('Vstupy hybridů NIRs'!N50),"",'Vstupy hybridů NIRs'!N50)</f>
        <v/>
      </c>
      <c r="J49" s="84" t="str">
        <f t="shared" si="29"/>
        <v/>
      </c>
      <c r="K49" s="84" t="str">
        <f t="shared" si="30"/>
        <v/>
      </c>
      <c r="L49" s="84" t="str">
        <f t="shared" si="31"/>
        <v/>
      </c>
      <c r="M49" s="84" t="str">
        <f t="shared" si="32"/>
        <v/>
      </c>
      <c r="N49" s="84" t="str">
        <f t="shared" si="12"/>
        <v/>
      </c>
      <c r="O49" s="84" t="str">
        <f t="shared" si="37"/>
        <v/>
      </c>
      <c r="P49" s="84" t="str">
        <f t="shared" si="33"/>
        <v/>
      </c>
      <c r="Q49" s="84" t="str">
        <f t="shared" si="13"/>
        <v/>
      </c>
      <c r="R49" s="84" t="str">
        <f t="shared" si="38"/>
        <v/>
      </c>
      <c r="S49" s="84" t="str">
        <f t="shared" si="14"/>
        <v/>
      </c>
      <c r="T49" s="84" t="str">
        <f>IF(AND(ISNUMBER('Vstupy hybridů NIRs'!I50),ISNUMBER(K49)),K49*'Vstupy hybridů NIRs'!I50*0.01,"")</f>
        <v/>
      </c>
      <c r="U49" s="84" t="str">
        <f>IF(AND(ISNUMBER('Vstupy hybridů NIRs'!O50),ISNUMBER(L49)),L49*'Vstupy hybridů NIRs'!O50*0.01,"")</f>
        <v/>
      </c>
      <c r="V49" s="84" t="str">
        <f t="shared" si="15"/>
        <v/>
      </c>
      <c r="W49" s="84" t="str">
        <f>IF(AND(ISNUMBER('Vstupy hybridů NIRs'!L50),ISNUMBER(K49)),K49*'Vstupy hybridů NIRs'!L50*0.01,"")</f>
        <v/>
      </c>
      <c r="X49" s="84" t="str">
        <f>IF(AND(ISNUMBER('Vstupy hybridů NIRs'!R50),ISNUMBER(L49)),L49*'Vstupy hybridů NIRs'!R50*0.01,"")</f>
        <v/>
      </c>
      <c r="Y49" s="83" t="str">
        <f t="shared" si="16"/>
        <v/>
      </c>
      <c r="Z49" s="83" t="str">
        <f t="shared" si="17"/>
        <v/>
      </c>
      <c r="AA49" s="83" t="str">
        <f t="shared" si="18"/>
        <v/>
      </c>
      <c r="AB49" s="83" t="str">
        <f>IF(ISNUMBER('Vstupy hybridů NIRs'!J50),'Vstupy hybridů NIRs'!J50,"")</f>
        <v/>
      </c>
      <c r="AC49" s="83" t="str">
        <f>IF(ISNUMBER('Vstupy hybridů NIRs'!K50),'Vstupy hybridů NIRs'!K50,"")</f>
        <v/>
      </c>
      <c r="AD49" s="83" t="str">
        <f>IF(ISNUMBER('Vstupy hybridů NIRs'!P50),'Vstupy hybridů NIRs'!P50,"")</f>
        <v/>
      </c>
      <c r="AE49" s="83" t="str">
        <f>IF(ISNUMBER('Vstupy hybridů NIRs'!Q50),'Vstupy hybridů NIRs'!Q50,"")</f>
        <v/>
      </c>
      <c r="AF49" s="83" t="str">
        <f>IF(ISNUMBER('Vstupy hybridů NIRs'!S50),'Vstupy hybridů NIRs'!S50,"")</f>
        <v/>
      </c>
      <c r="AG49" s="83" t="str">
        <f>IF(AND(ISNUMBER(K49),ISNUMBER('Vstupy hybridů NIRs'!H50),ISNUMBER('Konstanty výpočtů'!$E$9),ISNUMBER(J49)),K49*('Konstanty výpočtů'!$E$9/100)*'Vstupy hybridů NIRs'!H50/J49,"")</f>
        <v/>
      </c>
      <c r="AH49" s="83" t="str">
        <f t="shared" si="34"/>
        <v/>
      </c>
      <c r="AI49" s="83" t="str">
        <f>IF(AND(ISNUMBER(AO49),ISNUMBER(AQ49),ISNUMBER(AK49),ISNUMBER('Konstanty výpočtu NEL'!$E$10)),1000-(AO49+AQ49+AK49+'Konstanty výpočtu NEL'!$E$10),"")</f>
        <v/>
      </c>
      <c r="AJ49" s="83" t="str">
        <f t="shared" si="19"/>
        <v/>
      </c>
      <c r="AK49" s="83" t="str">
        <f>IF(AND(ISNUMBER(AL49),ISNUMBER('Konstanty výpočtů'!$E$7)),AL49*'Konstanty výpočtů'!$E$7/100,"")</f>
        <v/>
      </c>
      <c r="AL49" s="83" t="str">
        <f t="shared" si="20"/>
        <v/>
      </c>
      <c r="AM49" s="83" t="str">
        <f t="shared" si="21"/>
        <v/>
      </c>
      <c r="AN49" s="83" t="str">
        <f t="shared" si="22"/>
        <v/>
      </c>
      <c r="AO49" s="83" t="str">
        <f t="shared" si="23"/>
        <v/>
      </c>
      <c r="AP49" s="83" t="str">
        <f t="shared" si="24"/>
        <v/>
      </c>
      <c r="AQ49" s="83" t="str">
        <f t="shared" si="25"/>
        <v/>
      </c>
      <c r="AR49" s="83" t="str">
        <f t="shared" si="26"/>
        <v/>
      </c>
      <c r="AS49" s="83" t="str">
        <f t="shared" si="27"/>
        <v/>
      </c>
      <c r="AT49" s="83" t="str">
        <f>IF(AND(ISNUMBER(AO49),ISNUMBER(AQ49),ISNUMBER('Konstanty výpočtu NEL'!$E$25),ISNUMBER('Konstanty výpočtu NEL'!$E$28),ISNUMBER('Konstanty výpočtu NEL'!$E$31)),AO49*'Konstanty výpočtu NEL'!$E$25+(1000-AQ49)*'Konstanty výpočtu NEL'!$E$28+'Konstanty výpočtu NEL'!$E$31,"")</f>
        <v/>
      </c>
      <c r="AU49" s="83" t="str">
        <f>IF(AND(ISNUMBER(AO49),ISNUMBER('Konstanty výpočtu NEL'!$G$7),ISNUMBER('Konstanty výpočtu NEL'!$L$10),ISNUMBER(AK49),ISNUMBER(AS49),ISNUMBER(AI49),ISNUMBER('Konstanty výpočtu NEL'!$G$16)),'Konstanty výpočtu NEL'!$G$28*(AO49*'Konstanty výpočtu NEL'!$G$7+'Konstanty výpočtu NEL'!$L$10+AK49*AS49/100+AI49*'Konstanty výpočtu NEL'!$G$16),"")</f>
        <v/>
      </c>
      <c r="AV49" s="83" t="str">
        <f>IF(AND(ISNUMBER(AO49),ISNUMBER('Konstanty výpočtu NEL'!$G$7),ISNUMBER('Konstanty výpočtu NEL'!$L$10),ISNUMBER(AK49),ISNUMBER('Konstanty výpočtu NEL'!$G$13),ISNUMBER(AI49),ISNUMBER('Konstanty výpočtu NEL'!$G$16)),'Konstanty výpočtu NEL'!$G$28*(AO49*'Konstanty výpočtu NEL'!$G$7+'Konstanty výpočtu NEL'!$L$10+AK49*'Konstanty výpočtu NEL'!$G$13+AI49*'Konstanty výpočtu NEL'!$G$16),"")</f>
        <v/>
      </c>
      <c r="AW49" s="83" t="str">
        <f t="shared" si="35"/>
        <v/>
      </c>
      <c r="AX49" s="83" t="str">
        <f t="shared" si="28"/>
        <v/>
      </c>
      <c r="AY49" s="83" t="str">
        <f>IF(AND(ISNUMBER(AP49),ISNUMBER('Konstanty výpočtu NEL'!$E$10),ISNUMBER(AJ49),ISNUMBER(AK49),ISNUMBER(AR49)),(15.27*AP49+28.38*'Konstanty výpočtu NEL'!$E$10/10+1.12*AJ49+4.54*AK49/10)*(100-AR49)/100,"")</f>
        <v/>
      </c>
      <c r="AZ49" s="85" t="str">
        <f t="shared" si="39"/>
        <v/>
      </c>
      <c r="BA49" s="85" t="str">
        <f t="shared" si="36"/>
        <v/>
      </c>
    </row>
    <row r="50" spans="1:53" x14ac:dyDescent="0.2">
      <c r="A50" s="211"/>
      <c r="B50" s="80">
        <f>'Vstupy hybridů NIRs'!B51</f>
        <v>3</v>
      </c>
      <c r="C50" s="81">
        <f>'Vstupy hybridů NIRs'!C51</f>
        <v>0</v>
      </c>
      <c r="D50" s="82" t="str">
        <f>IF(ISBLANK('Vstupy hybridů NIRs'!D51),"",'Vstupy hybridů NIRs'!D51)</f>
        <v/>
      </c>
      <c r="E50" s="82" t="str">
        <f>IF(ISBLANK('Vstupy hybridů NIRs'!E51),"",'Vstupy hybridů NIRs'!E51)</f>
        <v/>
      </c>
      <c r="F50" s="82" t="str">
        <f>IF(ISBLANK('Vstupy hybridů NIRs'!F51),"",'Vstupy hybridů NIRs'!F51)</f>
        <v/>
      </c>
      <c r="G50" s="83" t="str">
        <f t="shared" si="11"/>
        <v/>
      </c>
      <c r="H50" s="83" t="str">
        <f>IF(ISBLANK('Vstupy hybridů NIRs'!G51),"",'Vstupy hybridů NIRs'!G51)</f>
        <v/>
      </c>
      <c r="I50" s="83" t="str">
        <f>IF(ISBLANK('Vstupy hybridů NIRs'!N51),"",'Vstupy hybridů NIRs'!N51)</f>
        <v/>
      </c>
      <c r="J50" s="84" t="str">
        <f t="shared" si="29"/>
        <v/>
      </c>
      <c r="K50" s="84" t="str">
        <f t="shared" si="30"/>
        <v/>
      </c>
      <c r="L50" s="84" t="str">
        <f t="shared" si="31"/>
        <v/>
      </c>
      <c r="M50" s="84" t="str">
        <f t="shared" si="32"/>
        <v/>
      </c>
      <c r="N50" s="84" t="str">
        <f t="shared" si="12"/>
        <v/>
      </c>
      <c r="O50" s="84" t="str">
        <f t="shared" si="37"/>
        <v/>
      </c>
      <c r="P50" s="84" t="str">
        <f t="shared" si="33"/>
        <v/>
      </c>
      <c r="Q50" s="84" t="str">
        <f t="shared" si="13"/>
        <v/>
      </c>
      <c r="R50" s="84" t="str">
        <f t="shared" si="38"/>
        <v/>
      </c>
      <c r="S50" s="84" t="str">
        <f t="shared" si="14"/>
        <v/>
      </c>
      <c r="T50" s="84" t="str">
        <f>IF(AND(ISNUMBER('Vstupy hybridů NIRs'!I51),ISNUMBER(K50)),K50*'Vstupy hybridů NIRs'!I51*0.01,"")</f>
        <v/>
      </c>
      <c r="U50" s="84" t="str">
        <f>IF(AND(ISNUMBER('Vstupy hybridů NIRs'!O51),ISNUMBER(L50)),L50*'Vstupy hybridů NIRs'!O51*0.01,"")</f>
        <v/>
      </c>
      <c r="V50" s="84" t="str">
        <f t="shared" si="15"/>
        <v/>
      </c>
      <c r="W50" s="84" t="str">
        <f>IF(AND(ISNUMBER('Vstupy hybridů NIRs'!L51),ISNUMBER(K50)),K50*'Vstupy hybridů NIRs'!L51*0.01,"")</f>
        <v/>
      </c>
      <c r="X50" s="84" t="str">
        <f>IF(AND(ISNUMBER('Vstupy hybridů NIRs'!R51),ISNUMBER(L50)),L50*'Vstupy hybridů NIRs'!R51*0.01,"")</f>
        <v/>
      </c>
      <c r="Y50" s="83" t="str">
        <f t="shared" si="16"/>
        <v/>
      </c>
      <c r="Z50" s="83" t="str">
        <f t="shared" si="17"/>
        <v/>
      </c>
      <c r="AA50" s="83" t="str">
        <f t="shared" si="18"/>
        <v/>
      </c>
      <c r="AB50" s="83" t="str">
        <f>IF(ISNUMBER('Vstupy hybridů NIRs'!J51),'Vstupy hybridů NIRs'!J51,"")</f>
        <v/>
      </c>
      <c r="AC50" s="83" t="str">
        <f>IF(ISNUMBER('Vstupy hybridů NIRs'!K51),'Vstupy hybridů NIRs'!K51,"")</f>
        <v/>
      </c>
      <c r="AD50" s="83" t="str">
        <f>IF(ISNUMBER('Vstupy hybridů NIRs'!P51),'Vstupy hybridů NIRs'!P51,"")</f>
        <v/>
      </c>
      <c r="AE50" s="83" t="str">
        <f>IF(ISNUMBER('Vstupy hybridů NIRs'!Q51),'Vstupy hybridů NIRs'!Q51,"")</f>
        <v/>
      </c>
      <c r="AF50" s="83" t="str">
        <f>IF(ISNUMBER('Vstupy hybridů NIRs'!S51),'Vstupy hybridů NIRs'!S51,"")</f>
        <v/>
      </c>
      <c r="AG50" s="83" t="str">
        <f>IF(AND(ISNUMBER(K50),ISNUMBER('Vstupy hybridů NIRs'!H51),ISNUMBER('Konstanty výpočtů'!$E$9),ISNUMBER(J50)),K50*('Konstanty výpočtů'!$E$9/100)*'Vstupy hybridů NIRs'!H51/J50,"")</f>
        <v/>
      </c>
      <c r="AH50" s="83" t="str">
        <f t="shared" si="34"/>
        <v/>
      </c>
      <c r="AI50" s="83" t="str">
        <f>IF(AND(ISNUMBER(AO50),ISNUMBER(AQ50),ISNUMBER(AK50),ISNUMBER('Konstanty výpočtu NEL'!$E$10)),1000-(AO50+AQ50+AK50+'Konstanty výpočtu NEL'!$E$10),"")</f>
        <v/>
      </c>
      <c r="AJ50" s="83" t="str">
        <f t="shared" si="19"/>
        <v/>
      </c>
      <c r="AK50" s="83" t="str">
        <f>IF(AND(ISNUMBER(AL50),ISNUMBER('Konstanty výpočtů'!$E$7)),AL50*'Konstanty výpočtů'!$E$7/100,"")</f>
        <v/>
      </c>
      <c r="AL50" s="83" t="str">
        <f t="shared" si="20"/>
        <v/>
      </c>
      <c r="AM50" s="83" t="str">
        <f t="shared" si="21"/>
        <v/>
      </c>
      <c r="AN50" s="83" t="str">
        <f t="shared" si="22"/>
        <v/>
      </c>
      <c r="AO50" s="83" t="str">
        <f t="shared" si="23"/>
        <v/>
      </c>
      <c r="AP50" s="83" t="str">
        <f t="shared" si="24"/>
        <v/>
      </c>
      <c r="AQ50" s="83" t="str">
        <f t="shared" si="25"/>
        <v/>
      </c>
      <c r="AR50" s="83" t="str">
        <f t="shared" si="26"/>
        <v/>
      </c>
      <c r="AS50" s="83" t="str">
        <f t="shared" si="27"/>
        <v/>
      </c>
      <c r="AT50" s="83" t="str">
        <f>IF(AND(ISNUMBER(AO50),ISNUMBER(AQ50),ISNUMBER('Konstanty výpočtu NEL'!$E$25),ISNUMBER('Konstanty výpočtu NEL'!$E$28),ISNUMBER('Konstanty výpočtu NEL'!$E$31)),AO50*'Konstanty výpočtu NEL'!$E$25+(1000-AQ50)*'Konstanty výpočtu NEL'!$E$28+'Konstanty výpočtu NEL'!$E$31,"")</f>
        <v/>
      </c>
      <c r="AU50" s="83" t="str">
        <f>IF(AND(ISNUMBER(AO50),ISNUMBER('Konstanty výpočtu NEL'!$G$7),ISNUMBER('Konstanty výpočtu NEL'!$L$10),ISNUMBER(AK50),ISNUMBER(AS50),ISNUMBER(AI50),ISNUMBER('Konstanty výpočtu NEL'!$G$16)),'Konstanty výpočtu NEL'!$G$28*(AO50*'Konstanty výpočtu NEL'!$G$7+'Konstanty výpočtu NEL'!$L$10+AK50*AS50/100+AI50*'Konstanty výpočtu NEL'!$G$16),"")</f>
        <v/>
      </c>
      <c r="AV50" s="83" t="str">
        <f>IF(AND(ISNUMBER(AO50),ISNUMBER('Konstanty výpočtu NEL'!$G$7),ISNUMBER('Konstanty výpočtu NEL'!$L$10),ISNUMBER(AK50),ISNUMBER('Konstanty výpočtu NEL'!$G$13),ISNUMBER(AI50),ISNUMBER('Konstanty výpočtu NEL'!$G$16)),'Konstanty výpočtu NEL'!$G$28*(AO50*'Konstanty výpočtu NEL'!$G$7+'Konstanty výpočtu NEL'!$L$10+AK50*'Konstanty výpočtu NEL'!$G$13+AI50*'Konstanty výpočtu NEL'!$G$16),"")</f>
        <v/>
      </c>
      <c r="AW50" s="83" t="str">
        <f t="shared" si="35"/>
        <v/>
      </c>
      <c r="AX50" s="83" t="str">
        <f t="shared" si="28"/>
        <v/>
      </c>
      <c r="AY50" s="83" t="str">
        <f>IF(AND(ISNUMBER(AP50),ISNUMBER('Konstanty výpočtu NEL'!$E$10),ISNUMBER(AJ50),ISNUMBER(AK50),ISNUMBER(AR50)),(15.27*AP50+28.38*'Konstanty výpočtu NEL'!$E$10/10+1.12*AJ50+4.54*AK50/10)*(100-AR50)/100,"")</f>
        <v/>
      </c>
      <c r="AZ50" s="85" t="str">
        <f t="shared" si="39"/>
        <v/>
      </c>
      <c r="BA50" s="85" t="str">
        <f t="shared" si="36"/>
        <v/>
      </c>
    </row>
    <row r="51" spans="1:53" ht="12.75" customHeight="1" x14ac:dyDescent="0.2">
      <c r="A51" s="211" t="str">
        <f>'Vstupy hybridů NIRs'!A52</f>
        <v>H16</v>
      </c>
      <c r="B51" s="80">
        <f>'Vstupy hybridů NIRs'!B52</f>
        <v>1</v>
      </c>
      <c r="C51" s="81">
        <f>'Vstupy hybridů NIRs'!C52</f>
        <v>0</v>
      </c>
      <c r="D51" s="82" t="str">
        <f>IF(ISBLANK('Vstupy hybridů NIRs'!D52),"",'Vstupy hybridů NIRs'!D52)</f>
        <v/>
      </c>
      <c r="E51" s="82" t="str">
        <f>IF(ISBLANK('Vstupy hybridů NIRs'!E52),"",'Vstupy hybridů NIRs'!E52)</f>
        <v/>
      </c>
      <c r="F51" s="82" t="str">
        <f>IF(ISBLANK('Vstupy hybridů NIRs'!F52),"",'Vstupy hybridů NIRs'!F52)</f>
        <v/>
      </c>
      <c r="G51" s="83" t="str">
        <f t="shared" si="11"/>
        <v/>
      </c>
      <c r="H51" s="83" t="str">
        <f>IF(ISBLANK('Vstupy hybridů NIRs'!G52),"",'Vstupy hybridů NIRs'!G52)</f>
        <v/>
      </c>
      <c r="I51" s="83" t="str">
        <f>IF(ISBLANK('Vstupy hybridů NIRs'!N52),"",'Vstupy hybridů NIRs'!N52)</f>
        <v/>
      </c>
      <c r="J51" s="84" t="str">
        <f t="shared" si="29"/>
        <v/>
      </c>
      <c r="K51" s="84" t="str">
        <f t="shared" si="30"/>
        <v/>
      </c>
      <c r="L51" s="84" t="str">
        <f t="shared" si="31"/>
        <v/>
      </c>
      <c r="M51" s="84" t="str">
        <f t="shared" si="32"/>
        <v/>
      </c>
      <c r="N51" s="84" t="str">
        <f t="shared" si="12"/>
        <v/>
      </c>
      <c r="O51" s="84" t="str">
        <f t="shared" si="37"/>
        <v/>
      </c>
      <c r="P51" s="84" t="str">
        <f t="shared" si="33"/>
        <v/>
      </c>
      <c r="Q51" s="84" t="str">
        <f t="shared" si="13"/>
        <v/>
      </c>
      <c r="R51" s="84" t="str">
        <f t="shared" si="38"/>
        <v/>
      </c>
      <c r="S51" s="84" t="str">
        <f t="shared" si="14"/>
        <v/>
      </c>
      <c r="T51" s="84" t="str">
        <f>IF(AND(ISNUMBER('Vstupy hybridů NIRs'!I52),ISNUMBER(K51)),K51*'Vstupy hybridů NIRs'!I52*0.01,"")</f>
        <v/>
      </c>
      <c r="U51" s="84" t="str">
        <f>IF(AND(ISNUMBER('Vstupy hybridů NIRs'!O52),ISNUMBER(L51)),L51*'Vstupy hybridů NIRs'!O52*0.01,"")</f>
        <v/>
      </c>
      <c r="V51" s="84" t="str">
        <f t="shared" si="15"/>
        <v/>
      </c>
      <c r="W51" s="84" t="str">
        <f>IF(AND(ISNUMBER('Vstupy hybridů NIRs'!L52),ISNUMBER(K51)),K51*'Vstupy hybridů NIRs'!L52*0.01,"")</f>
        <v/>
      </c>
      <c r="X51" s="84" t="str">
        <f>IF(AND(ISNUMBER('Vstupy hybridů NIRs'!R52),ISNUMBER(L51)),L51*'Vstupy hybridů NIRs'!R52*0.01,"")</f>
        <v/>
      </c>
      <c r="Y51" s="83" t="str">
        <f t="shared" si="16"/>
        <v/>
      </c>
      <c r="Z51" s="83" t="str">
        <f t="shared" si="17"/>
        <v/>
      </c>
      <c r="AA51" s="83" t="str">
        <f t="shared" si="18"/>
        <v/>
      </c>
      <c r="AB51" s="83" t="str">
        <f>IF(ISNUMBER('Vstupy hybridů NIRs'!J52),'Vstupy hybridů NIRs'!J52,"")</f>
        <v/>
      </c>
      <c r="AC51" s="83" t="str">
        <f>IF(ISNUMBER('Vstupy hybridů NIRs'!K52),'Vstupy hybridů NIRs'!K52,"")</f>
        <v/>
      </c>
      <c r="AD51" s="83" t="str">
        <f>IF(ISNUMBER('Vstupy hybridů NIRs'!P52),'Vstupy hybridů NIRs'!P52,"")</f>
        <v/>
      </c>
      <c r="AE51" s="83" t="str">
        <f>IF(ISNUMBER('Vstupy hybridů NIRs'!Q52),'Vstupy hybridů NIRs'!Q52,"")</f>
        <v/>
      </c>
      <c r="AF51" s="83" t="str">
        <f>IF(ISNUMBER('Vstupy hybridů NIRs'!S52),'Vstupy hybridů NIRs'!S52,"")</f>
        <v/>
      </c>
      <c r="AG51" s="83" t="str">
        <f>IF(AND(ISNUMBER(K51),ISNUMBER('Vstupy hybridů NIRs'!H52),ISNUMBER('Konstanty výpočtů'!$E$9),ISNUMBER(J51)),K51*('Konstanty výpočtů'!$E$9/100)*'Vstupy hybridů NIRs'!H52/J51,"")</f>
        <v/>
      </c>
      <c r="AH51" s="83" t="str">
        <f t="shared" si="34"/>
        <v/>
      </c>
      <c r="AI51" s="83" t="str">
        <f>IF(AND(ISNUMBER(AO51),ISNUMBER(AQ51),ISNUMBER(AK51),ISNUMBER('Konstanty výpočtu NEL'!$E$10)),1000-(AO51+AQ51+AK51+'Konstanty výpočtu NEL'!$E$10),"")</f>
        <v/>
      </c>
      <c r="AJ51" s="83" t="str">
        <f t="shared" si="19"/>
        <v/>
      </c>
      <c r="AK51" s="83" t="str">
        <f>IF(AND(ISNUMBER(AL51),ISNUMBER('Konstanty výpočtů'!$E$7)),AL51*'Konstanty výpočtů'!$E$7/100,"")</f>
        <v/>
      </c>
      <c r="AL51" s="83" t="str">
        <f t="shared" si="20"/>
        <v/>
      </c>
      <c r="AM51" s="83" t="str">
        <f t="shared" si="21"/>
        <v/>
      </c>
      <c r="AN51" s="83" t="str">
        <f t="shared" si="22"/>
        <v/>
      </c>
      <c r="AO51" s="83" t="str">
        <f t="shared" si="23"/>
        <v/>
      </c>
      <c r="AP51" s="83" t="str">
        <f t="shared" si="24"/>
        <v/>
      </c>
      <c r="AQ51" s="83" t="str">
        <f t="shared" si="25"/>
        <v/>
      </c>
      <c r="AR51" s="83" t="str">
        <f t="shared" si="26"/>
        <v/>
      </c>
      <c r="AS51" s="83" t="str">
        <f t="shared" si="27"/>
        <v/>
      </c>
      <c r="AT51" s="83" t="str">
        <f>IF(AND(ISNUMBER(AO51),ISNUMBER(AQ51),ISNUMBER('Konstanty výpočtu NEL'!$E$25),ISNUMBER('Konstanty výpočtu NEL'!$E$28),ISNUMBER('Konstanty výpočtu NEL'!$E$31)),AO51*'Konstanty výpočtu NEL'!$E$25+(1000-AQ51)*'Konstanty výpočtu NEL'!$E$28+'Konstanty výpočtu NEL'!$E$31,"")</f>
        <v/>
      </c>
      <c r="AU51" s="83" t="str">
        <f>IF(AND(ISNUMBER(AO51),ISNUMBER('Konstanty výpočtu NEL'!$G$7),ISNUMBER('Konstanty výpočtu NEL'!$L$10),ISNUMBER(AK51),ISNUMBER(AS51),ISNUMBER(AI51),ISNUMBER('Konstanty výpočtu NEL'!$G$16)),'Konstanty výpočtu NEL'!$G$28*(AO51*'Konstanty výpočtu NEL'!$G$7+'Konstanty výpočtu NEL'!$L$10+AK51*AS51/100+AI51*'Konstanty výpočtu NEL'!$G$16),"")</f>
        <v/>
      </c>
      <c r="AV51" s="83" t="str">
        <f>IF(AND(ISNUMBER(AO51),ISNUMBER('Konstanty výpočtu NEL'!$G$7),ISNUMBER('Konstanty výpočtu NEL'!$L$10),ISNUMBER(AK51),ISNUMBER('Konstanty výpočtu NEL'!$G$13),ISNUMBER(AI51),ISNUMBER('Konstanty výpočtu NEL'!$G$16)),'Konstanty výpočtu NEL'!$G$28*(AO51*'Konstanty výpočtu NEL'!$G$7+'Konstanty výpočtu NEL'!$L$10+AK51*'Konstanty výpočtu NEL'!$G$13+AI51*'Konstanty výpočtu NEL'!$G$16),"")</f>
        <v/>
      </c>
      <c r="AW51" s="83" t="str">
        <f t="shared" si="35"/>
        <v/>
      </c>
      <c r="AX51" s="83" t="str">
        <f t="shared" si="28"/>
        <v/>
      </c>
      <c r="AY51" s="83" t="str">
        <f>IF(AND(ISNUMBER(AP51),ISNUMBER('Konstanty výpočtu NEL'!$E$10),ISNUMBER(AJ51),ISNUMBER(AK51),ISNUMBER(AR51)),(15.27*AP51+28.38*'Konstanty výpočtu NEL'!$E$10/10+1.12*AJ51+4.54*AK51/10)*(100-AR51)/100,"")</f>
        <v/>
      </c>
      <c r="AZ51" s="85" t="str">
        <f t="shared" si="39"/>
        <v/>
      </c>
      <c r="BA51" s="85" t="str">
        <f t="shared" si="36"/>
        <v/>
      </c>
    </row>
    <row r="52" spans="1:53" x14ac:dyDescent="0.2">
      <c r="A52" s="211"/>
      <c r="B52" s="80">
        <f>'Vstupy hybridů NIRs'!B53</f>
        <v>2</v>
      </c>
      <c r="C52" s="81">
        <f>'Vstupy hybridů NIRs'!C53</f>
        <v>0</v>
      </c>
      <c r="D52" s="82" t="str">
        <f>IF(ISBLANK('Vstupy hybridů NIRs'!D53),"",'Vstupy hybridů NIRs'!D53)</f>
        <v/>
      </c>
      <c r="E52" s="82" t="str">
        <f>IF(ISBLANK('Vstupy hybridů NIRs'!E53),"",'Vstupy hybridů NIRs'!E53)</f>
        <v/>
      </c>
      <c r="F52" s="82" t="str">
        <f>IF(ISBLANK('Vstupy hybridů NIRs'!F53),"",'Vstupy hybridů NIRs'!F53)</f>
        <v/>
      </c>
      <c r="G52" s="83" t="str">
        <f t="shared" si="11"/>
        <v/>
      </c>
      <c r="H52" s="83" t="str">
        <f>IF(ISBLANK('Vstupy hybridů NIRs'!G53),"",'Vstupy hybridů NIRs'!G53)</f>
        <v/>
      </c>
      <c r="I52" s="83" t="str">
        <f>IF(ISBLANK('Vstupy hybridů NIRs'!N53),"",'Vstupy hybridů NIRs'!N53)</f>
        <v/>
      </c>
      <c r="J52" s="84" t="str">
        <f t="shared" si="29"/>
        <v/>
      </c>
      <c r="K52" s="84" t="str">
        <f t="shared" si="30"/>
        <v/>
      </c>
      <c r="L52" s="84" t="str">
        <f t="shared" si="31"/>
        <v/>
      </c>
      <c r="M52" s="84" t="str">
        <f t="shared" si="32"/>
        <v/>
      </c>
      <c r="N52" s="84" t="str">
        <f t="shared" si="12"/>
        <v/>
      </c>
      <c r="O52" s="84" t="str">
        <f t="shared" si="37"/>
        <v/>
      </c>
      <c r="P52" s="84" t="str">
        <f t="shared" si="33"/>
        <v/>
      </c>
      <c r="Q52" s="84" t="str">
        <f t="shared" si="13"/>
        <v/>
      </c>
      <c r="R52" s="84" t="str">
        <f t="shared" si="38"/>
        <v/>
      </c>
      <c r="S52" s="84" t="str">
        <f t="shared" si="14"/>
        <v/>
      </c>
      <c r="T52" s="84" t="str">
        <f>IF(AND(ISNUMBER('Vstupy hybridů NIRs'!I53),ISNUMBER(K52)),K52*'Vstupy hybridů NIRs'!I53*0.01,"")</f>
        <v/>
      </c>
      <c r="U52" s="84" t="str">
        <f>IF(AND(ISNUMBER('Vstupy hybridů NIRs'!O53),ISNUMBER(L52)),L52*'Vstupy hybridů NIRs'!O53*0.01,"")</f>
        <v/>
      </c>
      <c r="V52" s="84" t="str">
        <f t="shared" si="15"/>
        <v/>
      </c>
      <c r="W52" s="84" t="str">
        <f>IF(AND(ISNUMBER('Vstupy hybridů NIRs'!L53),ISNUMBER(K52)),K52*'Vstupy hybridů NIRs'!L53*0.01,"")</f>
        <v/>
      </c>
      <c r="X52" s="84" t="str">
        <f>IF(AND(ISNUMBER('Vstupy hybridů NIRs'!R53),ISNUMBER(L52)),L52*'Vstupy hybridů NIRs'!R53*0.01,"")</f>
        <v/>
      </c>
      <c r="Y52" s="83" t="str">
        <f t="shared" si="16"/>
        <v/>
      </c>
      <c r="Z52" s="83" t="str">
        <f t="shared" si="17"/>
        <v/>
      </c>
      <c r="AA52" s="83" t="str">
        <f t="shared" si="18"/>
        <v/>
      </c>
      <c r="AB52" s="83" t="str">
        <f>IF(ISNUMBER('Vstupy hybridů NIRs'!J53),'Vstupy hybridů NIRs'!J53,"")</f>
        <v/>
      </c>
      <c r="AC52" s="83" t="str">
        <f>IF(ISNUMBER('Vstupy hybridů NIRs'!K53),'Vstupy hybridů NIRs'!K53,"")</f>
        <v/>
      </c>
      <c r="AD52" s="83" t="str">
        <f>IF(ISNUMBER('Vstupy hybridů NIRs'!P53),'Vstupy hybridů NIRs'!P53,"")</f>
        <v/>
      </c>
      <c r="AE52" s="83" t="str">
        <f>IF(ISNUMBER('Vstupy hybridů NIRs'!Q53),'Vstupy hybridů NIRs'!Q53,"")</f>
        <v/>
      </c>
      <c r="AF52" s="83" t="str">
        <f>IF(ISNUMBER('Vstupy hybridů NIRs'!S53),'Vstupy hybridů NIRs'!S53,"")</f>
        <v/>
      </c>
      <c r="AG52" s="83" t="str">
        <f>IF(AND(ISNUMBER(K52),ISNUMBER('Vstupy hybridů NIRs'!H53),ISNUMBER('Konstanty výpočtů'!$E$9),ISNUMBER(J52)),K52*('Konstanty výpočtů'!$E$9/100)*'Vstupy hybridů NIRs'!H53/J52,"")</f>
        <v/>
      </c>
      <c r="AH52" s="83" t="str">
        <f t="shared" si="34"/>
        <v/>
      </c>
      <c r="AI52" s="83" t="str">
        <f>IF(AND(ISNUMBER(AO52),ISNUMBER(AQ52),ISNUMBER(AK52),ISNUMBER('Konstanty výpočtu NEL'!$E$10)),1000-(AO52+AQ52+AK52+'Konstanty výpočtu NEL'!$E$10),"")</f>
        <v/>
      </c>
      <c r="AJ52" s="83" t="str">
        <f t="shared" si="19"/>
        <v/>
      </c>
      <c r="AK52" s="83" t="str">
        <f>IF(AND(ISNUMBER(AL52),ISNUMBER('Konstanty výpočtů'!$E$7)),AL52*'Konstanty výpočtů'!$E$7/100,"")</f>
        <v/>
      </c>
      <c r="AL52" s="83" t="str">
        <f t="shared" si="20"/>
        <v/>
      </c>
      <c r="AM52" s="83" t="str">
        <f t="shared" si="21"/>
        <v/>
      </c>
      <c r="AN52" s="83" t="str">
        <f t="shared" si="22"/>
        <v/>
      </c>
      <c r="AO52" s="83" t="str">
        <f t="shared" si="23"/>
        <v/>
      </c>
      <c r="AP52" s="83" t="str">
        <f t="shared" si="24"/>
        <v/>
      </c>
      <c r="AQ52" s="83" t="str">
        <f t="shared" si="25"/>
        <v/>
      </c>
      <c r="AR52" s="83" t="str">
        <f t="shared" si="26"/>
        <v/>
      </c>
      <c r="AS52" s="83" t="str">
        <f t="shared" si="27"/>
        <v/>
      </c>
      <c r="AT52" s="83" t="str">
        <f>IF(AND(ISNUMBER(AO52),ISNUMBER(AQ52),ISNUMBER('Konstanty výpočtu NEL'!$E$25),ISNUMBER('Konstanty výpočtu NEL'!$E$28),ISNUMBER('Konstanty výpočtu NEL'!$E$31)),AO52*'Konstanty výpočtu NEL'!$E$25+(1000-AQ52)*'Konstanty výpočtu NEL'!$E$28+'Konstanty výpočtu NEL'!$E$31,"")</f>
        <v/>
      </c>
      <c r="AU52" s="83" t="str">
        <f>IF(AND(ISNUMBER(AO52),ISNUMBER('Konstanty výpočtu NEL'!$G$7),ISNUMBER('Konstanty výpočtu NEL'!$L$10),ISNUMBER(AK52),ISNUMBER(AS52),ISNUMBER(AI52),ISNUMBER('Konstanty výpočtu NEL'!$G$16)),'Konstanty výpočtu NEL'!$G$28*(AO52*'Konstanty výpočtu NEL'!$G$7+'Konstanty výpočtu NEL'!$L$10+AK52*AS52/100+AI52*'Konstanty výpočtu NEL'!$G$16),"")</f>
        <v/>
      </c>
      <c r="AV52" s="83" t="str">
        <f>IF(AND(ISNUMBER(AO52),ISNUMBER('Konstanty výpočtu NEL'!$G$7),ISNUMBER('Konstanty výpočtu NEL'!$L$10),ISNUMBER(AK52),ISNUMBER('Konstanty výpočtu NEL'!$G$13),ISNUMBER(AI52),ISNUMBER('Konstanty výpočtu NEL'!$G$16)),'Konstanty výpočtu NEL'!$G$28*(AO52*'Konstanty výpočtu NEL'!$G$7+'Konstanty výpočtu NEL'!$L$10+AK52*'Konstanty výpočtu NEL'!$G$13+AI52*'Konstanty výpočtu NEL'!$G$16),"")</f>
        <v/>
      </c>
      <c r="AW52" s="83" t="str">
        <f t="shared" si="35"/>
        <v/>
      </c>
      <c r="AX52" s="83" t="str">
        <f t="shared" si="28"/>
        <v/>
      </c>
      <c r="AY52" s="83" t="str">
        <f>IF(AND(ISNUMBER(AP52),ISNUMBER('Konstanty výpočtu NEL'!$E$10),ISNUMBER(AJ52),ISNUMBER(AK52),ISNUMBER(AR52)),(15.27*AP52+28.38*'Konstanty výpočtu NEL'!$E$10/10+1.12*AJ52+4.54*AK52/10)*(100-AR52)/100,"")</f>
        <v/>
      </c>
      <c r="AZ52" s="85" t="str">
        <f t="shared" si="39"/>
        <v/>
      </c>
      <c r="BA52" s="85" t="str">
        <f t="shared" si="36"/>
        <v/>
      </c>
    </row>
    <row r="53" spans="1:53" x14ac:dyDescent="0.2">
      <c r="A53" s="211"/>
      <c r="B53" s="80">
        <f>'Vstupy hybridů NIRs'!B54</f>
        <v>3</v>
      </c>
      <c r="C53" s="81">
        <f>'Vstupy hybridů NIRs'!C54</f>
        <v>0</v>
      </c>
      <c r="D53" s="82" t="str">
        <f>IF(ISBLANK('Vstupy hybridů NIRs'!D54),"",'Vstupy hybridů NIRs'!D54)</f>
        <v/>
      </c>
      <c r="E53" s="82" t="str">
        <f>IF(ISBLANK('Vstupy hybridů NIRs'!E54),"",'Vstupy hybridů NIRs'!E54)</f>
        <v/>
      </c>
      <c r="F53" s="82" t="str">
        <f>IF(ISBLANK('Vstupy hybridů NIRs'!F54),"",'Vstupy hybridů NIRs'!F54)</f>
        <v/>
      </c>
      <c r="G53" s="83" t="str">
        <f t="shared" si="11"/>
        <v/>
      </c>
      <c r="H53" s="83" t="str">
        <f>IF(ISBLANK('Vstupy hybridů NIRs'!G54),"",'Vstupy hybridů NIRs'!G54)</f>
        <v/>
      </c>
      <c r="I53" s="83" t="str">
        <f>IF(ISBLANK('Vstupy hybridů NIRs'!N54),"",'Vstupy hybridů NIRs'!N54)</f>
        <v/>
      </c>
      <c r="J53" s="84" t="str">
        <f t="shared" si="29"/>
        <v/>
      </c>
      <c r="K53" s="84" t="str">
        <f t="shared" si="30"/>
        <v/>
      </c>
      <c r="L53" s="84" t="str">
        <f t="shared" si="31"/>
        <v/>
      </c>
      <c r="M53" s="84" t="str">
        <f t="shared" si="32"/>
        <v/>
      </c>
      <c r="N53" s="84" t="str">
        <f t="shared" si="12"/>
        <v/>
      </c>
      <c r="O53" s="84" t="str">
        <f t="shared" si="37"/>
        <v/>
      </c>
      <c r="P53" s="84" t="str">
        <f t="shared" si="33"/>
        <v/>
      </c>
      <c r="Q53" s="84" t="str">
        <f t="shared" si="13"/>
        <v/>
      </c>
      <c r="R53" s="84" t="str">
        <f t="shared" si="38"/>
        <v/>
      </c>
      <c r="S53" s="84" t="str">
        <f t="shared" si="14"/>
        <v/>
      </c>
      <c r="T53" s="84" t="str">
        <f>IF(AND(ISNUMBER('Vstupy hybridů NIRs'!I54),ISNUMBER(K53)),K53*'Vstupy hybridů NIRs'!I54*0.01,"")</f>
        <v/>
      </c>
      <c r="U53" s="84" t="str">
        <f>IF(AND(ISNUMBER('Vstupy hybridů NIRs'!O54),ISNUMBER(L53)),L53*'Vstupy hybridů NIRs'!O54*0.01,"")</f>
        <v/>
      </c>
      <c r="V53" s="84" t="str">
        <f t="shared" si="15"/>
        <v/>
      </c>
      <c r="W53" s="84" t="str">
        <f>IF(AND(ISNUMBER('Vstupy hybridů NIRs'!L54),ISNUMBER(K53)),K53*'Vstupy hybridů NIRs'!L54*0.01,"")</f>
        <v/>
      </c>
      <c r="X53" s="84" t="str">
        <f>IF(AND(ISNUMBER('Vstupy hybridů NIRs'!R54),ISNUMBER(L53)),L53*'Vstupy hybridů NIRs'!R54*0.01,"")</f>
        <v/>
      </c>
      <c r="Y53" s="83" t="str">
        <f t="shared" si="16"/>
        <v/>
      </c>
      <c r="Z53" s="83" t="str">
        <f t="shared" si="17"/>
        <v/>
      </c>
      <c r="AA53" s="83" t="str">
        <f t="shared" si="18"/>
        <v/>
      </c>
      <c r="AB53" s="83" t="str">
        <f>IF(ISNUMBER('Vstupy hybridů NIRs'!J54),'Vstupy hybridů NIRs'!J54,"")</f>
        <v/>
      </c>
      <c r="AC53" s="83" t="str">
        <f>IF(ISNUMBER('Vstupy hybridů NIRs'!K54),'Vstupy hybridů NIRs'!K54,"")</f>
        <v/>
      </c>
      <c r="AD53" s="83" t="str">
        <f>IF(ISNUMBER('Vstupy hybridů NIRs'!P54),'Vstupy hybridů NIRs'!P54,"")</f>
        <v/>
      </c>
      <c r="AE53" s="83" t="str">
        <f>IF(ISNUMBER('Vstupy hybridů NIRs'!Q54),'Vstupy hybridů NIRs'!Q54,"")</f>
        <v/>
      </c>
      <c r="AF53" s="83" t="str">
        <f>IF(ISNUMBER('Vstupy hybridů NIRs'!S54),'Vstupy hybridů NIRs'!S54,"")</f>
        <v/>
      </c>
      <c r="AG53" s="83" t="str">
        <f>IF(AND(ISNUMBER(K53),ISNUMBER('Vstupy hybridů NIRs'!H54),ISNUMBER('Konstanty výpočtů'!$E$9),ISNUMBER(J53)),K53*('Konstanty výpočtů'!$E$9/100)*'Vstupy hybridů NIRs'!H54/J53,"")</f>
        <v/>
      </c>
      <c r="AH53" s="83" t="str">
        <f t="shared" si="34"/>
        <v/>
      </c>
      <c r="AI53" s="83" t="str">
        <f>IF(AND(ISNUMBER(AO53),ISNUMBER(AQ53),ISNUMBER(AK53),ISNUMBER('Konstanty výpočtu NEL'!$E$10)),1000-(AO53+AQ53+AK53+'Konstanty výpočtu NEL'!$E$10),"")</f>
        <v/>
      </c>
      <c r="AJ53" s="83" t="str">
        <f t="shared" si="19"/>
        <v/>
      </c>
      <c r="AK53" s="83" t="str">
        <f>IF(AND(ISNUMBER(AL53),ISNUMBER('Konstanty výpočtů'!$E$7)),AL53*'Konstanty výpočtů'!$E$7/100,"")</f>
        <v/>
      </c>
      <c r="AL53" s="83" t="str">
        <f t="shared" si="20"/>
        <v/>
      </c>
      <c r="AM53" s="83" t="str">
        <f t="shared" si="21"/>
        <v/>
      </c>
      <c r="AN53" s="83" t="str">
        <f t="shared" si="22"/>
        <v/>
      </c>
      <c r="AO53" s="83" t="str">
        <f t="shared" si="23"/>
        <v/>
      </c>
      <c r="AP53" s="83" t="str">
        <f t="shared" si="24"/>
        <v/>
      </c>
      <c r="AQ53" s="83" t="str">
        <f t="shared" si="25"/>
        <v/>
      </c>
      <c r="AR53" s="83" t="str">
        <f t="shared" si="26"/>
        <v/>
      </c>
      <c r="AS53" s="83" t="str">
        <f t="shared" si="27"/>
        <v/>
      </c>
      <c r="AT53" s="83" t="str">
        <f>IF(AND(ISNUMBER(AO53),ISNUMBER(AQ53),ISNUMBER('Konstanty výpočtu NEL'!$E$25),ISNUMBER('Konstanty výpočtu NEL'!$E$28),ISNUMBER('Konstanty výpočtu NEL'!$E$31)),AO53*'Konstanty výpočtu NEL'!$E$25+(1000-AQ53)*'Konstanty výpočtu NEL'!$E$28+'Konstanty výpočtu NEL'!$E$31,"")</f>
        <v/>
      </c>
      <c r="AU53" s="83" t="str">
        <f>IF(AND(ISNUMBER(AO53),ISNUMBER('Konstanty výpočtu NEL'!$G$7),ISNUMBER('Konstanty výpočtu NEL'!$L$10),ISNUMBER(AK53),ISNUMBER(AS53),ISNUMBER(AI53),ISNUMBER('Konstanty výpočtu NEL'!$G$16)),'Konstanty výpočtu NEL'!$G$28*(AO53*'Konstanty výpočtu NEL'!$G$7+'Konstanty výpočtu NEL'!$L$10+AK53*AS53/100+AI53*'Konstanty výpočtu NEL'!$G$16),"")</f>
        <v/>
      </c>
      <c r="AV53" s="83" t="str">
        <f>IF(AND(ISNUMBER(AO53),ISNUMBER('Konstanty výpočtu NEL'!$G$7),ISNUMBER('Konstanty výpočtu NEL'!$L$10),ISNUMBER(AK53),ISNUMBER('Konstanty výpočtu NEL'!$G$13),ISNUMBER(AI53),ISNUMBER('Konstanty výpočtu NEL'!$G$16)),'Konstanty výpočtu NEL'!$G$28*(AO53*'Konstanty výpočtu NEL'!$G$7+'Konstanty výpočtu NEL'!$L$10+AK53*'Konstanty výpočtu NEL'!$G$13+AI53*'Konstanty výpočtu NEL'!$G$16),"")</f>
        <v/>
      </c>
      <c r="AW53" s="83" t="str">
        <f t="shared" si="35"/>
        <v/>
      </c>
      <c r="AX53" s="83" t="str">
        <f t="shared" si="28"/>
        <v/>
      </c>
      <c r="AY53" s="83" t="str">
        <f>IF(AND(ISNUMBER(AP53),ISNUMBER('Konstanty výpočtu NEL'!$E$10),ISNUMBER(AJ53),ISNUMBER(AK53),ISNUMBER(AR53)),(15.27*AP53+28.38*'Konstanty výpočtu NEL'!$E$10/10+1.12*AJ53+4.54*AK53/10)*(100-AR53)/100,"")</f>
        <v/>
      </c>
      <c r="AZ53" s="85" t="str">
        <f t="shared" si="39"/>
        <v/>
      </c>
      <c r="BA53" s="85" t="str">
        <f t="shared" si="36"/>
        <v/>
      </c>
    </row>
    <row r="54" spans="1:53" ht="12.75" customHeight="1" x14ac:dyDescent="0.2">
      <c r="A54" s="211" t="str">
        <f>'Vstupy hybridů NIRs'!A55</f>
        <v>H17</v>
      </c>
      <c r="B54" s="80">
        <f>'Vstupy hybridů NIRs'!B55</f>
        <v>1</v>
      </c>
      <c r="C54" s="81">
        <f>'Vstupy hybridů NIRs'!C55</f>
        <v>0</v>
      </c>
      <c r="D54" s="82" t="str">
        <f>IF(ISBLANK('Vstupy hybridů NIRs'!D55),"",'Vstupy hybridů NIRs'!D55)</f>
        <v/>
      </c>
      <c r="E54" s="82" t="str">
        <f>IF(ISBLANK('Vstupy hybridů NIRs'!E55),"",'Vstupy hybridů NIRs'!E55)</f>
        <v/>
      </c>
      <c r="F54" s="82" t="str">
        <f>IF(ISBLANK('Vstupy hybridů NIRs'!F55),"",'Vstupy hybridů NIRs'!F55)</f>
        <v/>
      </c>
      <c r="G54" s="83" t="str">
        <f t="shared" si="11"/>
        <v/>
      </c>
      <c r="H54" s="83" t="str">
        <f>IF(ISBLANK('Vstupy hybridů NIRs'!G55),"",'Vstupy hybridů NIRs'!G55)</f>
        <v/>
      </c>
      <c r="I54" s="83" t="str">
        <f>IF(ISBLANK('Vstupy hybridů NIRs'!N55),"",'Vstupy hybridů NIRs'!N55)</f>
        <v/>
      </c>
      <c r="J54" s="84" t="str">
        <f t="shared" si="29"/>
        <v/>
      </c>
      <c r="K54" s="84" t="str">
        <f t="shared" si="30"/>
        <v/>
      </c>
      <c r="L54" s="84" t="str">
        <f t="shared" si="31"/>
        <v/>
      </c>
      <c r="M54" s="84" t="str">
        <f t="shared" si="32"/>
        <v/>
      </c>
      <c r="N54" s="84" t="str">
        <f t="shared" si="12"/>
        <v/>
      </c>
      <c r="O54" s="84" t="str">
        <f t="shared" si="37"/>
        <v/>
      </c>
      <c r="P54" s="84" t="str">
        <f t="shared" si="33"/>
        <v/>
      </c>
      <c r="Q54" s="84" t="str">
        <f t="shared" si="13"/>
        <v/>
      </c>
      <c r="R54" s="84" t="str">
        <f t="shared" si="38"/>
        <v/>
      </c>
      <c r="S54" s="84" t="str">
        <f t="shared" si="14"/>
        <v/>
      </c>
      <c r="T54" s="84" t="str">
        <f>IF(AND(ISNUMBER('Vstupy hybridů NIRs'!I55),ISNUMBER(K54)),K54*'Vstupy hybridů NIRs'!I55*0.01,"")</f>
        <v/>
      </c>
      <c r="U54" s="84" t="str">
        <f>IF(AND(ISNUMBER('Vstupy hybridů NIRs'!O55),ISNUMBER(L54)),L54*'Vstupy hybridů NIRs'!O55*0.01,"")</f>
        <v/>
      </c>
      <c r="V54" s="84" t="str">
        <f t="shared" si="15"/>
        <v/>
      </c>
      <c r="W54" s="84" t="str">
        <f>IF(AND(ISNUMBER('Vstupy hybridů NIRs'!L55),ISNUMBER(K54)),K54*'Vstupy hybridů NIRs'!L55*0.01,"")</f>
        <v/>
      </c>
      <c r="X54" s="84" t="str">
        <f>IF(AND(ISNUMBER('Vstupy hybridů NIRs'!R55),ISNUMBER(L54)),L54*'Vstupy hybridů NIRs'!R55*0.01,"")</f>
        <v/>
      </c>
      <c r="Y54" s="83" t="str">
        <f t="shared" si="16"/>
        <v/>
      </c>
      <c r="Z54" s="83" t="str">
        <f t="shared" si="17"/>
        <v/>
      </c>
      <c r="AA54" s="83" t="str">
        <f t="shared" si="18"/>
        <v/>
      </c>
      <c r="AB54" s="83" t="str">
        <f>IF(ISNUMBER('Vstupy hybridů NIRs'!J55),'Vstupy hybridů NIRs'!J55,"")</f>
        <v/>
      </c>
      <c r="AC54" s="83" t="str">
        <f>IF(ISNUMBER('Vstupy hybridů NIRs'!K55),'Vstupy hybridů NIRs'!K55,"")</f>
        <v/>
      </c>
      <c r="AD54" s="83" t="str">
        <f>IF(ISNUMBER('Vstupy hybridů NIRs'!P55),'Vstupy hybridů NIRs'!P55,"")</f>
        <v/>
      </c>
      <c r="AE54" s="83" t="str">
        <f>IF(ISNUMBER('Vstupy hybridů NIRs'!Q55),'Vstupy hybridů NIRs'!Q55,"")</f>
        <v/>
      </c>
      <c r="AF54" s="83" t="str">
        <f>IF(ISNUMBER('Vstupy hybridů NIRs'!S55),'Vstupy hybridů NIRs'!S55,"")</f>
        <v/>
      </c>
      <c r="AG54" s="83" t="str">
        <f>IF(AND(ISNUMBER(K54),ISNUMBER('Vstupy hybridů NIRs'!H55),ISNUMBER('Konstanty výpočtů'!$E$9),ISNUMBER(J54)),K54*('Konstanty výpočtů'!$E$9/100)*'Vstupy hybridů NIRs'!H55/J54,"")</f>
        <v/>
      </c>
      <c r="AH54" s="83" t="str">
        <f t="shared" si="34"/>
        <v/>
      </c>
      <c r="AI54" s="83" t="str">
        <f>IF(AND(ISNUMBER(AO54),ISNUMBER(AQ54),ISNUMBER(AK54),ISNUMBER('Konstanty výpočtu NEL'!$E$10)),1000-(AO54+AQ54+AK54+'Konstanty výpočtu NEL'!$E$10),"")</f>
        <v/>
      </c>
      <c r="AJ54" s="83" t="str">
        <f t="shared" si="19"/>
        <v/>
      </c>
      <c r="AK54" s="83" t="str">
        <f>IF(AND(ISNUMBER(AL54),ISNUMBER('Konstanty výpočtů'!$E$7)),AL54*'Konstanty výpočtů'!$E$7/100,"")</f>
        <v/>
      </c>
      <c r="AL54" s="83" t="str">
        <f t="shared" si="20"/>
        <v/>
      </c>
      <c r="AM54" s="83" t="str">
        <f t="shared" si="21"/>
        <v/>
      </c>
      <c r="AN54" s="83" t="str">
        <f t="shared" si="22"/>
        <v/>
      </c>
      <c r="AO54" s="83" t="str">
        <f t="shared" si="23"/>
        <v/>
      </c>
      <c r="AP54" s="83" t="str">
        <f t="shared" si="24"/>
        <v/>
      </c>
      <c r="AQ54" s="83" t="str">
        <f t="shared" si="25"/>
        <v/>
      </c>
      <c r="AR54" s="83" t="str">
        <f t="shared" si="26"/>
        <v/>
      </c>
      <c r="AS54" s="83" t="str">
        <f t="shared" si="27"/>
        <v/>
      </c>
      <c r="AT54" s="83" t="str">
        <f>IF(AND(ISNUMBER(AO54),ISNUMBER(AQ54),ISNUMBER('Konstanty výpočtu NEL'!$E$25),ISNUMBER('Konstanty výpočtu NEL'!$E$28),ISNUMBER('Konstanty výpočtu NEL'!$E$31)),AO54*'Konstanty výpočtu NEL'!$E$25+(1000-AQ54)*'Konstanty výpočtu NEL'!$E$28+'Konstanty výpočtu NEL'!$E$31,"")</f>
        <v/>
      </c>
      <c r="AU54" s="83" t="str">
        <f>IF(AND(ISNUMBER(AO54),ISNUMBER('Konstanty výpočtu NEL'!$G$7),ISNUMBER('Konstanty výpočtu NEL'!$L$10),ISNUMBER(AK54),ISNUMBER(AS54),ISNUMBER(AI54),ISNUMBER('Konstanty výpočtu NEL'!$G$16)),'Konstanty výpočtu NEL'!$G$28*(AO54*'Konstanty výpočtu NEL'!$G$7+'Konstanty výpočtu NEL'!$L$10+AK54*AS54/100+AI54*'Konstanty výpočtu NEL'!$G$16),"")</f>
        <v/>
      </c>
      <c r="AV54" s="83" t="str">
        <f>IF(AND(ISNUMBER(AO54),ISNUMBER('Konstanty výpočtu NEL'!$G$7),ISNUMBER('Konstanty výpočtu NEL'!$L$10),ISNUMBER(AK54),ISNUMBER('Konstanty výpočtu NEL'!$G$13),ISNUMBER(AI54),ISNUMBER('Konstanty výpočtu NEL'!$G$16)),'Konstanty výpočtu NEL'!$G$28*(AO54*'Konstanty výpočtu NEL'!$G$7+'Konstanty výpočtu NEL'!$L$10+AK54*'Konstanty výpočtu NEL'!$G$13+AI54*'Konstanty výpočtu NEL'!$G$16),"")</f>
        <v/>
      </c>
      <c r="AW54" s="83" t="str">
        <f t="shared" si="35"/>
        <v/>
      </c>
      <c r="AX54" s="83" t="str">
        <f t="shared" si="28"/>
        <v/>
      </c>
      <c r="AY54" s="83" t="str">
        <f>IF(AND(ISNUMBER(AP54),ISNUMBER('Konstanty výpočtu NEL'!$E$10),ISNUMBER(AJ54),ISNUMBER(AK54),ISNUMBER(AR54)),(15.27*AP54+28.38*'Konstanty výpočtu NEL'!$E$10/10+1.12*AJ54+4.54*AK54/10)*(100-AR54)/100,"")</f>
        <v/>
      </c>
      <c r="AZ54" s="85" t="str">
        <f t="shared" si="39"/>
        <v/>
      </c>
      <c r="BA54" s="85" t="str">
        <f t="shared" si="36"/>
        <v/>
      </c>
    </row>
    <row r="55" spans="1:53" x14ac:dyDescent="0.2">
      <c r="A55" s="211"/>
      <c r="B55" s="80">
        <f>'Vstupy hybridů NIRs'!B56</f>
        <v>2</v>
      </c>
      <c r="C55" s="81">
        <f>'Vstupy hybridů NIRs'!C56</f>
        <v>0</v>
      </c>
      <c r="D55" s="82" t="str">
        <f>IF(ISBLANK('Vstupy hybridů NIRs'!D56),"",'Vstupy hybridů NIRs'!D56)</f>
        <v/>
      </c>
      <c r="E55" s="82" t="str">
        <f>IF(ISBLANK('Vstupy hybridů NIRs'!E56),"",'Vstupy hybridů NIRs'!E56)</f>
        <v/>
      </c>
      <c r="F55" s="82" t="str">
        <f>IF(ISBLANK('Vstupy hybridů NIRs'!F56),"",'Vstupy hybridů NIRs'!F56)</f>
        <v/>
      </c>
      <c r="G55" s="83" t="str">
        <f t="shared" si="11"/>
        <v/>
      </c>
      <c r="H55" s="83" t="str">
        <f>IF(ISBLANK('Vstupy hybridů NIRs'!G56),"",'Vstupy hybridů NIRs'!G56)</f>
        <v/>
      </c>
      <c r="I55" s="83" t="str">
        <f>IF(ISBLANK('Vstupy hybridů NIRs'!N56),"",'Vstupy hybridů NIRs'!N56)</f>
        <v/>
      </c>
      <c r="J55" s="84" t="str">
        <f t="shared" si="29"/>
        <v/>
      </c>
      <c r="K55" s="84" t="str">
        <f t="shared" si="30"/>
        <v/>
      </c>
      <c r="L55" s="84" t="str">
        <f t="shared" si="31"/>
        <v/>
      </c>
      <c r="M55" s="84" t="str">
        <f t="shared" si="32"/>
        <v/>
      </c>
      <c r="N55" s="84" t="str">
        <f t="shared" si="12"/>
        <v/>
      </c>
      <c r="O55" s="84" t="str">
        <f t="shared" si="37"/>
        <v/>
      </c>
      <c r="P55" s="84" t="str">
        <f t="shared" si="33"/>
        <v/>
      </c>
      <c r="Q55" s="84" t="str">
        <f t="shared" si="13"/>
        <v/>
      </c>
      <c r="R55" s="84" t="str">
        <f t="shared" si="38"/>
        <v/>
      </c>
      <c r="S55" s="84" t="str">
        <f t="shared" si="14"/>
        <v/>
      </c>
      <c r="T55" s="84" t="str">
        <f>IF(AND(ISNUMBER('Vstupy hybridů NIRs'!I56),ISNUMBER(K55)),K55*'Vstupy hybridů NIRs'!I56*0.01,"")</f>
        <v/>
      </c>
      <c r="U55" s="84" t="str">
        <f>IF(AND(ISNUMBER('Vstupy hybridů NIRs'!O56),ISNUMBER(L55)),L55*'Vstupy hybridů NIRs'!O56*0.01,"")</f>
        <v/>
      </c>
      <c r="V55" s="84" t="str">
        <f t="shared" si="15"/>
        <v/>
      </c>
      <c r="W55" s="84" t="str">
        <f>IF(AND(ISNUMBER('Vstupy hybridů NIRs'!L56),ISNUMBER(K55)),K55*'Vstupy hybridů NIRs'!L56*0.01,"")</f>
        <v/>
      </c>
      <c r="X55" s="84" t="str">
        <f>IF(AND(ISNUMBER('Vstupy hybridů NIRs'!R56),ISNUMBER(L55)),L55*'Vstupy hybridů NIRs'!R56*0.01,"")</f>
        <v/>
      </c>
      <c r="Y55" s="83" t="str">
        <f t="shared" si="16"/>
        <v/>
      </c>
      <c r="Z55" s="83" t="str">
        <f t="shared" si="17"/>
        <v/>
      </c>
      <c r="AA55" s="83" t="str">
        <f t="shared" si="18"/>
        <v/>
      </c>
      <c r="AB55" s="83" t="str">
        <f>IF(ISNUMBER('Vstupy hybridů NIRs'!J56),'Vstupy hybridů NIRs'!J56,"")</f>
        <v/>
      </c>
      <c r="AC55" s="83" t="str">
        <f>IF(ISNUMBER('Vstupy hybridů NIRs'!K56),'Vstupy hybridů NIRs'!K56,"")</f>
        <v/>
      </c>
      <c r="AD55" s="83" t="str">
        <f>IF(ISNUMBER('Vstupy hybridů NIRs'!P56),'Vstupy hybridů NIRs'!P56,"")</f>
        <v/>
      </c>
      <c r="AE55" s="83" t="str">
        <f>IF(ISNUMBER('Vstupy hybridů NIRs'!Q56),'Vstupy hybridů NIRs'!Q56,"")</f>
        <v/>
      </c>
      <c r="AF55" s="83" t="str">
        <f>IF(ISNUMBER('Vstupy hybridů NIRs'!S56),'Vstupy hybridů NIRs'!S56,"")</f>
        <v/>
      </c>
      <c r="AG55" s="83" t="str">
        <f>IF(AND(ISNUMBER(K55),ISNUMBER('Vstupy hybridů NIRs'!H56),ISNUMBER('Konstanty výpočtů'!$E$9),ISNUMBER(J55)),K55*('Konstanty výpočtů'!$E$9/100)*'Vstupy hybridů NIRs'!H56/J55,"")</f>
        <v/>
      </c>
      <c r="AH55" s="83" t="str">
        <f t="shared" si="34"/>
        <v/>
      </c>
      <c r="AI55" s="83" t="str">
        <f>IF(AND(ISNUMBER(AO55),ISNUMBER(AQ55),ISNUMBER(AK55),ISNUMBER('Konstanty výpočtu NEL'!$E$10)),1000-(AO55+AQ55+AK55+'Konstanty výpočtu NEL'!$E$10),"")</f>
        <v/>
      </c>
      <c r="AJ55" s="83" t="str">
        <f t="shared" si="19"/>
        <v/>
      </c>
      <c r="AK55" s="83" t="str">
        <f>IF(AND(ISNUMBER(AL55),ISNUMBER('Konstanty výpočtů'!$E$7)),AL55*'Konstanty výpočtů'!$E$7/100,"")</f>
        <v/>
      </c>
      <c r="AL55" s="83" t="str">
        <f t="shared" si="20"/>
        <v/>
      </c>
      <c r="AM55" s="83" t="str">
        <f t="shared" si="21"/>
        <v/>
      </c>
      <c r="AN55" s="83" t="str">
        <f t="shared" si="22"/>
        <v/>
      </c>
      <c r="AO55" s="83" t="str">
        <f t="shared" si="23"/>
        <v/>
      </c>
      <c r="AP55" s="83" t="str">
        <f t="shared" si="24"/>
        <v/>
      </c>
      <c r="AQ55" s="83" t="str">
        <f t="shared" si="25"/>
        <v/>
      </c>
      <c r="AR55" s="83" t="str">
        <f t="shared" si="26"/>
        <v/>
      </c>
      <c r="AS55" s="83" t="str">
        <f t="shared" si="27"/>
        <v/>
      </c>
      <c r="AT55" s="83" t="str">
        <f>IF(AND(ISNUMBER(AO55),ISNUMBER(AQ55),ISNUMBER('Konstanty výpočtu NEL'!$E$25),ISNUMBER('Konstanty výpočtu NEL'!$E$28),ISNUMBER('Konstanty výpočtu NEL'!$E$31)),AO55*'Konstanty výpočtu NEL'!$E$25+(1000-AQ55)*'Konstanty výpočtu NEL'!$E$28+'Konstanty výpočtu NEL'!$E$31,"")</f>
        <v/>
      </c>
      <c r="AU55" s="83" t="str">
        <f>IF(AND(ISNUMBER(AO55),ISNUMBER('Konstanty výpočtu NEL'!$G$7),ISNUMBER('Konstanty výpočtu NEL'!$L$10),ISNUMBER(AK55),ISNUMBER(AS55),ISNUMBER(AI55),ISNUMBER('Konstanty výpočtu NEL'!$G$16)),'Konstanty výpočtu NEL'!$G$28*(AO55*'Konstanty výpočtu NEL'!$G$7+'Konstanty výpočtu NEL'!$L$10+AK55*AS55/100+AI55*'Konstanty výpočtu NEL'!$G$16),"")</f>
        <v/>
      </c>
      <c r="AV55" s="83" t="str">
        <f>IF(AND(ISNUMBER(AO55),ISNUMBER('Konstanty výpočtu NEL'!$G$7),ISNUMBER('Konstanty výpočtu NEL'!$L$10),ISNUMBER(AK55),ISNUMBER('Konstanty výpočtu NEL'!$G$13),ISNUMBER(AI55),ISNUMBER('Konstanty výpočtu NEL'!$G$16)),'Konstanty výpočtu NEL'!$G$28*(AO55*'Konstanty výpočtu NEL'!$G$7+'Konstanty výpočtu NEL'!$L$10+AK55*'Konstanty výpočtu NEL'!$G$13+AI55*'Konstanty výpočtu NEL'!$G$16),"")</f>
        <v/>
      </c>
      <c r="AW55" s="83" t="str">
        <f t="shared" si="35"/>
        <v/>
      </c>
      <c r="AX55" s="83" t="str">
        <f t="shared" si="28"/>
        <v/>
      </c>
      <c r="AY55" s="83" t="str">
        <f>IF(AND(ISNUMBER(AP55),ISNUMBER('Konstanty výpočtu NEL'!$E$10),ISNUMBER(AJ55),ISNUMBER(AK55),ISNUMBER(AR55)),(15.27*AP55+28.38*'Konstanty výpočtu NEL'!$E$10/10+1.12*AJ55+4.54*AK55/10)*(100-AR55)/100,"")</f>
        <v/>
      </c>
      <c r="AZ55" s="85" t="str">
        <f t="shared" si="39"/>
        <v/>
      </c>
      <c r="BA55" s="85" t="str">
        <f t="shared" si="36"/>
        <v/>
      </c>
    </row>
    <row r="56" spans="1:53" x14ac:dyDescent="0.2">
      <c r="A56" s="211"/>
      <c r="B56" s="80">
        <f>'Vstupy hybridů NIRs'!B57</f>
        <v>3</v>
      </c>
      <c r="C56" s="81">
        <f>'Vstupy hybridů NIRs'!C57</f>
        <v>0</v>
      </c>
      <c r="D56" s="82" t="str">
        <f>IF(ISBLANK('Vstupy hybridů NIRs'!D57),"",'Vstupy hybridů NIRs'!D57)</f>
        <v/>
      </c>
      <c r="E56" s="82" t="str">
        <f>IF(ISBLANK('Vstupy hybridů NIRs'!E57),"",'Vstupy hybridů NIRs'!E57)</f>
        <v/>
      </c>
      <c r="F56" s="82" t="str">
        <f>IF(ISBLANK('Vstupy hybridů NIRs'!F57),"",'Vstupy hybridů NIRs'!F57)</f>
        <v/>
      </c>
      <c r="G56" s="83" t="str">
        <f t="shared" si="11"/>
        <v/>
      </c>
      <c r="H56" s="83" t="str">
        <f>IF(ISBLANK('Vstupy hybridů NIRs'!G57),"",'Vstupy hybridů NIRs'!G57)</f>
        <v/>
      </c>
      <c r="I56" s="83" t="str">
        <f>IF(ISBLANK('Vstupy hybridů NIRs'!N57),"",'Vstupy hybridů NIRs'!N57)</f>
        <v/>
      </c>
      <c r="J56" s="84" t="str">
        <f t="shared" si="29"/>
        <v/>
      </c>
      <c r="K56" s="84" t="str">
        <f t="shared" si="30"/>
        <v/>
      </c>
      <c r="L56" s="84" t="str">
        <f t="shared" si="31"/>
        <v/>
      </c>
      <c r="M56" s="84" t="str">
        <f t="shared" si="32"/>
        <v/>
      </c>
      <c r="N56" s="84" t="str">
        <f t="shared" si="12"/>
        <v/>
      </c>
      <c r="O56" s="84" t="str">
        <f t="shared" si="37"/>
        <v/>
      </c>
      <c r="P56" s="84" t="str">
        <f t="shared" si="33"/>
        <v/>
      </c>
      <c r="Q56" s="84" t="str">
        <f t="shared" si="13"/>
        <v/>
      </c>
      <c r="R56" s="84" t="str">
        <f t="shared" si="38"/>
        <v/>
      </c>
      <c r="S56" s="84" t="str">
        <f t="shared" si="14"/>
        <v/>
      </c>
      <c r="T56" s="84" t="str">
        <f>IF(AND(ISNUMBER('Vstupy hybridů NIRs'!I57),ISNUMBER(K56)),K56*'Vstupy hybridů NIRs'!I57*0.01,"")</f>
        <v/>
      </c>
      <c r="U56" s="84" t="str">
        <f>IF(AND(ISNUMBER('Vstupy hybridů NIRs'!O57),ISNUMBER(L56)),L56*'Vstupy hybridů NIRs'!O57*0.01,"")</f>
        <v/>
      </c>
      <c r="V56" s="84" t="str">
        <f t="shared" si="15"/>
        <v/>
      </c>
      <c r="W56" s="84" t="str">
        <f>IF(AND(ISNUMBER('Vstupy hybridů NIRs'!L57),ISNUMBER(K56)),K56*'Vstupy hybridů NIRs'!L57*0.01,"")</f>
        <v/>
      </c>
      <c r="X56" s="84" t="str">
        <f>IF(AND(ISNUMBER('Vstupy hybridů NIRs'!R57),ISNUMBER(L56)),L56*'Vstupy hybridů NIRs'!R57*0.01,"")</f>
        <v/>
      </c>
      <c r="Y56" s="83" t="str">
        <f t="shared" si="16"/>
        <v/>
      </c>
      <c r="Z56" s="83" t="str">
        <f t="shared" si="17"/>
        <v/>
      </c>
      <c r="AA56" s="83" t="str">
        <f t="shared" si="18"/>
        <v/>
      </c>
      <c r="AB56" s="83" t="str">
        <f>IF(ISNUMBER('Vstupy hybridů NIRs'!J57),'Vstupy hybridů NIRs'!J57,"")</f>
        <v/>
      </c>
      <c r="AC56" s="83" t="str">
        <f>IF(ISNUMBER('Vstupy hybridů NIRs'!K57),'Vstupy hybridů NIRs'!K57,"")</f>
        <v/>
      </c>
      <c r="AD56" s="83" t="str">
        <f>IF(ISNUMBER('Vstupy hybridů NIRs'!P57),'Vstupy hybridů NIRs'!P57,"")</f>
        <v/>
      </c>
      <c r="AE56" s="83" t="str">
        <f>IF(ISNUMBER('Vstupy hybridů NIRs'!Q57),'Vstupy hybridů NIRs'!Q57,"")</f>
        <v/>
      </c>
      <c r="AF56" s="83" t="str">
        <f>IF(ISNUMBER('Vstupy hybridů NIRs'!S57),'Vstupy hybridů NIRs'!S57,"")</f>
        <v/>
      </c>
      <c r="AG56" s="83" t="str">
        <f>IF(AND(ISNUMBER(K56),ISNUMBER('Vstupy hybridů NIRs'!H57),ISNUMBER('Konstanty výpočtů'!$E$9),ISNUMBER(J56)),K56*('Konstanty výpočtů'!$E$9/100)*'Vstupy hybridů NIRs'!H57/J56,"")</f>
        <v/>
      </c>
      <c r="AH56" s="83" t="str">
        <f t="shared" si="34"/>
        <v/>
      </c>
      <c r="AI56" s="83" t="str">
        <f>IF(AND(ISNUMBER(AO56),ISNUMBER(AQ56),ISNUMBER(AK56),ISNUMBER('Konstanty výpočtu NEL'!$E$10)),1000-(AO56+AQ56+AK56+'Konstanty výpočtu NEL'!$E$10),"")</f>
        <v/>
      </c>
      <c r="AJ56" s="83" t="str">
        <f t="shared" si="19"/>
        <v/>
      </c>
      <c r="AK56" s="83" t="str">
        <f>IF(AND(ISNUMBER(AL56),ISNUMBER('Konstanty výpočtů'!$E$7)),AL56*'Konstanty výpočtů'!$E$7/100,"")</f>
        <v/>
      </c>
      <c r="AL56" s="83" t="str">
        <f t="shared" si="20"/>
        <v/>
      </c>
      <c r="AM56" s="83" t="str">
        <f t="shared" si="21"/>
        <v/>
      </c>
      <c r="AN56" s="83" t="str">
        <f t="shared" si="22"/>
        <v/>
      </c>
      <c r="AO56" s="83" t="str">
        <f t="shared" si="23"/>
        <v/>
      </c>
      <c r="AP56" s="83" t="str">
        <f t="shared" si="24"/>
        <v/>
      </c>
      <c r="AQ56" s="83" t="str">
        <f t="shared" si="25"/>
        <v/>
      </c>
      <c r="AR56" s="83" t="str">
        <f t="shared" si="26"/>
        <v/>
      </c>
      <c r="AS56" s="83" t="str">
        <f t="shared" si="27"/>
        <v/>
      </c>
      <c r="AT56" s="83" t="str">
        <f>IF(AND(ISNUMBER(AO56),ISNUMBER(AQ56),ISNUMBER('Konstanty výpočtu NEL'!$E$25),ISNUMBER('Konstanty výpočtu NEL'!$E$28),ISNUMBER('Konstanty výpočtu NEL'!$E$31)),AO56*'Konstanty výpočtu NEL'!$E$25+(1000-AQ56)*'Konstanty výpočtu NEL'!$E$28+'Konstanty výpočtu NEL'!$E$31,"")</f>
        <v/>
      </c>
      <c r="AU56" s="83" t="str">
        <f>IF(AND(ISNUMBER(AO56),ISNUMBER('Konstanty výpočtu NEL'!$G$7),ISNUMBER('Konstanty výpočtu NEL'!$L$10),ISNUMBER(AK56),ISNUMBER(AS56),ISNUMBER(AI56),ISNUMBER('Konstanty výpočtu NEL'!$G$16)),'Konstanty výpočtu NEL'!$G$28*(AO56*'Konstanty výpočtu NEL'!$G$7+'Konstanty výpočtu NEL'!$L$10+AK56*AS56/100+AI56*'Konstanty výpočtu NEL'!$G$16),"")</f>
        <v/>
      </c>
      <c r="AV56" s="83" t="str">
        <f>IF(AND(ISNUMBER(AO56),ISNUMBER('Konstanty výpočtu NEL'!$G$7),ISNUMBER('Konstanty výpočtu NEL'!$L$10),ISNUMBER(AK56),ISNUMBER('Konstanty výpočtu NEL'!$G$13),ISNUMBER(AI56),ISNUMBER('Konstanty výpočtu NEL'!$G$16)),'Konstanty výpočtu NEL'!$G$28*(AO56*'Konstanty výpočtu NEL'!$G$7+'Konstanty výpočtu NEL'!$L$10+AK56*'Konstanty výpočtu NEL'!$G$13+AI56*'Konstanty výpočtu NEL'!$G$16),"")</f>
        <v/>
      </c>
      <c r="AW56" s="83" t="str">
        <f t="shared" si="35"/>
        <v/>
      </c>
      <c r="AX56" s="83" t="str">
        <f t="shared" si="28"/>
        <v/>
      </c>
      <c r="AY56" s="83" t="str">
        <f>IF(AND(ISNUMBER(AP56),ISNUMBER('Konstanty výpočtu NEL'!$E$10),ISNUMBER(AJ56),ISNUMBER(AK56),ISNUMBER(AR56)),(15.27*AP56+28.38*'Konstanty výpočtu NEL'!$E$10/10+1.12*AJ56+4.54*AK56/10)*(100-AR56)/100,"")</f>
        <v/>
      </c>
      <c r="AZ56" s="85" t="str">
        <f t="shared" si="39"/>
        <v/>
      </c>
      <c r="BA56" s="85" t="str">
        <f t="shared" si="36"/>
        <v/>
      </c>
    </row>
    <row r="57" spans="1:53" ht="12.75" customHeight="1" x14ac:dyDescent="0.2">
      <c r="A57" s="211" t="str">
        <f>'Vstupy hybridů NIRs'!A58</f>
        <v>H18</v>
      </c>
      <c r="B57" s="80">
        <f>'Vstupy hybridů NIRs'!B58</f>
        <v>1</v>
      </c>
      <c r="C57" s="81">
        <f>'Vstupy hybridů NIRs'!C58</f>
        <v>0</v>
      </c>
      <c r="D57" s="82" t="str">
        <f>IF(ISBLANK('Vstupy hybridů NIRs'!D58),"",'Vstupy hybridů NIRs'!D58)</f>
        <v/>
      </c>
      <c r="E57" s="82" t="str">
        <f>IF(ISBLANK('Vstupy hybridů NIRs'!E58),"",'Vstupy hybridů NIRs'!E58)</f>
        <v/>
      </c>
      <c r="F57" s="82" t="str">
        <f>IF(ISBLANK('Vstupy hybridů NIRs'!F58),"",'Vstupy hybridů NIRs'!F58)</f>
        <v/>
      </c>
      <c r="G57" s="83" t="str">
        <f t="shared" si="11"/>
        <v/>
      </c>
      <c r="H57" s="83" t="str">
        <f>IF(ISBLANK('Vstupy hybridů NIRs'!G58),"",'Vstupy hybridů NIRs'!G58)</f>
        <v/>
      </c>
      <c r="I57" s="83" t="str">
        <f>IF(ISBLANK('Vstupy hybridů NIRs'!N58),"",'Vstupy hybridů NIRs'!N58)</f>
        <v/>
      </c>
      <c r="J57" s="84" t="str">
        <f t="shared" si="29"/>
        <v/>
      </c>
      <c r="K57" s="84" t="str">
        <f t="shared" si="30"/>
        <v/>
      </c>
      <c r="L57" s="84" t="str">
        <f t="shared" si="31"/>
        <v/>
      </c>
      <c r="M57" s="84" t="str">
        <f t="shared" si="32"/>
        <v/>
      </c>
      <c r="N57" s="84" t="str">
        <f t="shared" si="12"/>
        <v/>
      </c>
      <c r="O57" s="84" t="str">
        <f t="shared" si="37"/>
        <v/>
      </c>
      <c r="P57" s="84" t="str">
        <f t="shared" si="33"/>
        <v/>
      </c>
      <c r="Q57" s="84" t="str">
        <f t="shared" si="13"/>
        <v/>
      </c>
      <c r="R57" s="84" t="str">
        <f t="shared" si="38"/>
        <v/>
      </c>
      <c r="S57" s="84" t="str">
        <f t="shared" si="14"/>
        <v/>
      </c>
      <c r="T57" s="84" t="str">
        <f>IF(AND(ISNUMBER('Vstupy hybridů NIRs'!I58),ISNUMBER(K57)),K57*'Vstupy hybridů NIRs'!I58*0.01,"")</f>
        <v/>
      </c>
      <c r="U57" s="84" t="str">
        <f>IF(AND(ISNUMBER('Vstupy hybridů NIRs'!O58),ISNUMBER(L57)),L57*'Vstupy hybridů NIRs'!O58*0.01,"")</f>
        <v/>
      </c>
      <c r="V57" s="84" t="str">
        <f t="shared" si="15"/>
        <v/>
      </c>
      <c r="W57" s="84" t="str">
        <f>IF(AND(ISNUMBER('Vstupy hybridů NIRs'!L58),ISNUMBER(K57)),K57*'Vstupy hybridů NIRs'!L58*0.01,"")</f>
        <v/>
      </c>
      <c r="X57" s="84" t="str">
        <f>IF(AND(ISNUMBER('Vstupy hybridů NIRs'!R58),ISNUMBER(L57)),L57*'Vstupy hybridů NIRs'!R58*0.01,"")</f>
        <v/>
      </c>
      <c r="Y57" s="83" t="str">
        <f t="shared" si="16"/>
        <v/>
      </c>
      <c r="Z57" s="83" t="str">
        <f t="shared" si="17"/>
        <v/>
      </c>
      <c r="AA57" s="83" t="str">
        <f t="shared" si="18"/>
        <v/>
      </c>
      <c r="AB57" s="83" t="str">
        <f>IF(ISNUMBER('Vstupy hybridů NIRs'!J58),'Vstupy hybridů NIRs'!J58,"")</f>
        <v/>
      </c>
      <c r="AC57" s="83" t="str">
        <f>IF(ISNUMBER('Vstupy hybridů NIRs'!K58),'Vstupy hybridů NIRs'!K58,"")</f>
        <v/>
      </c>
      <c r="AD57" s="83" t="str">
        <f>IF(ISNUMBER('Vstupy hybridů NIRs'!P58),'Vstupy hybridů NIRs'!P58,"")</f>
        <v/>
      </c>
      <c r="AE57" s="83" t="str">
        <f>IF(ISNUMBER('Vstupy hybridů NIRs'!Q58),'Vstupy hybridů NIRs'!Q58,"")</f>
        <v/>
      </c>
      <c r="AF57" s="83" t="str">
        <f>IF(ISNUMBER('Vstupy hybridů NIRs'!S58),'Vstupy hybridů NIRs'!S58,"")</f>
        <v/>
      </c>
      <c r="AG57" s="83" t="str">
        <f>IF(AND(ISNUMBER(K57),ISNUMBER('Vstupy hybridů NIRs'!H58),ISNUMBER('Konstanty výpočtů'!$E$9),ISNUMBER(J57)),K57*('Konstanty výpočtů'!$E$9/100)*'Vstupy hybridů NIRs'!H58/J57,"")</f>
        <v/>
      </c>
      <c r="AH57" s="83" t="str">
        <f t="shared" si="34"/>
        <v/>
      </c>
      <c r="AI57" s="83" t="str">
        <f>IF(AND(ISNUMBER(AO57),ISNUMBER(AQ57),ISNUMBER(AK57),ISNUMBER('Konstanty výpočtu NEL'!$E$10)),1000-(AO57+AQ57+AK57+'Konstanty výpočtu NEL'!$E$10),"")</f>
        <v/>
      </c>
      <c r="AJ57" s="83" t="str">
        <f t="shared" si="19"/>
        <v/>
      </c>
      <c r="AK57" s="83" t="str">
        <f>IF(AND(ISNUMBER(AL57),ISNUMBER('Konstanty výpočtů'!$E$7)),AL57*'Konstanty výpočtů'!$E$7/100,"")</f>
        <v/>
      </c>
      <c r="AL57" s="83" t="str">
        <f t="shared" si="20"/>
        <v/>
      </c>
      <c r="AM57" s="83" t="str">
        <f t="shared" si="21"/>
        <v/>
      </c>
      <c r="AN57" s="83" t="str">
        <f t="shared" si="22"/>
        <v/>
      </c>
      <c r="AO57" s="83" t="str">
        <f t="shared" si="23"/>
        <v/>
      </c>
      <c r="AP57" s="83" t="str">
        <f t="shared" si="24"/>
        <v/>
      </c>
      <c r="AQ57" s="83" t="str">
        <f t="shared" si="25"/>
        <v/>
      </c>
      <c r="AR57" s="83" t="str">
        <f t="shared" si="26"/>
        <v/>
      </c>
      <c r="AS57" s="83" t="str">
        <f t="shared" si="27"/>
        <v/>
      </c>
      <c r="AT57" s="83" t="str">
        <f>IF(AND(ISNUMBER(AO57),ISNUMBER(AQ57),ISNUMBER('Konstanty výpočtu NEL'!$E$25),ISNUMBER('Konstanty výpočtu NEL'!$E$28),ISNUMBER('Konstanty výpočtu NEL'!$E$31)),AO57*'Konstanty výpočtu NEL'!$E$25+(1000-AQ57)*'Konstanty výpočtu NEL'!$E$28+'Konstanty výpočtu NEL'!$E$31,"")</f>
        <v/>
      </c>
      <c r="AU57" s="83" t="str">
        <f>IF(AND(ISNUMBER(AO57),ISNUMBER('Konstanty výpočtu NEL'!$G$7),ISNUMBER('Konstanty výpočtu NEL'!$L$10),ISNUMBER(AK57),ISNUMBER(AS57),ISNUMBER(AI57),ISNUMBER('Konstanty výpočtu NEL'!$G$16)),'Konstanty výpočtu NEL'!$G$28*(AO57*'Konstanty výpočtu NEL'!$G$7+'Konstanty výpočtu NEL'!$L$10+AK57*AS57/100+AI57*'Konstanty výpočtu NEL'!$G$16),"")</f>
        <v/>
      </c>
      <c r="AV57" s="83" t="str">
        <f>IF(AND(ISNUMBER(AO57),ISNUMBER('Konstanty výpočtu NEL'!$G$7),ISNUMBER('Konstanty výpočtu NEL'!$L$10),ISNUMBER(AK57),ISNUMBER('Konstanty výpočtu NEL'!$G$13),ISNUMBER(AI57),ISNUMBER('Konstanty výpočtu NEL'!$G$16)),'Konstanty výpočtu NEL'!$G$28*(AO57*'Konstanty výpočtu NEL'!$G$7+'Konstanty výpočtu NEL'!$L$10+AK57*'Konstanty výpočtu NEL'!$G$13+AI57*'Konstanty výpočtu NEL'!$G$16),"")</f>
        <v/>
      </c>
      <c r="AW57" s="83" t="str">
        <f t="shared" si="35"/>
        <v/>
      </c>
      <c r="AX57" s="83" t="str">
        <f t="shared" si="28"/>
        <v/>
      </c>
      <c r="AY57" s="83" t="str">
        <f>IF(AND(ISNUMBER(AP57),ISNUMBER('Konstanty výpočtu NEL'!$E$10),ISNUMBER(AJ57),ISNUMBER(AK57),ISNUMBER(AR57)),(15.27*AP57+28.38*'Konstanty výpočtu NEL'!$E$10/10+1.12*AJ57+4.54*AK57/10)*(100-AR57)/100,"")</f>
        <v/>
      </c>
      <c r="AZ57" s="85" t="str">
        <f t="shared" si="39"/>
        <v/>
      </c>
      <c r="BA57" s="85" t="str">
        <f t="shared" si="36"/>
        <v/>
      </c>
    </row>
    <row r="58" spans="1:53" x14ac:dyDescent="0.2">
      <c r="A58" s="211"/>
      <c r="B58" s="80">
        <f>'Vstupy hybridů NIRs'!B59</f>
        <v>2</v>
      </c>
      <c r="C58" s="81">
        <f>'Vstupy hybridů NIRs'!C59</f>
        <v>0</v>
      </c>
      <c r="D58" s="82" t="str">
        <f>IF(ISBLANK('Vstupy hybridů NIRs'!D59),"",'Vstupy hybridů NIRs'!D59)</f>
        <v/>
      </c>
      <c r="E58" s="82" t="str">
        <f>IF(ISBLANK('Vstupy hybridů NIRs'!E59),"",'Vstupy hybridů NIRs'!E59)</f>
        <v/>
      </c>
      <c r="F58" s="82" t="str">
        <f>IF(ISBLANK('Vstupy hybridů NIRs'!F59),"",'Vstupy hybridů NIRs'!F59)</f>
        <v/>
      </c>
      <c r="G58" s="83" t="str">
        <f t="shared" si="11"/>
        <v/>
      </c>
      <c r="H58" s="83" t="str">
        <f>IF(ISBLANK('Vstupy hybridů NIRs'!G59),"",'Vstupy hybridů NIRs'!G59)</f>
        <v/>
      </c>
      <c r="I58" s="83" t="str">
        <f>IF(ISBLANK('Vstupy hybridů NIRs'!N59),"",'Vstupy hybridů NIRs'!N59)</f>
        <v/>
      </c>
      <c r="J58" s="84" t="str">
        <f t="shared" si="29"/>
        <v/>
      </c>
      <c r="K58" s="84" t="str">
        <f t="shared" si="30"/>
        <v/>
      </c>
      <c r="L58" s="84" t="str">
        <f t="shared" si="31"/>
        <v/>
      </c>
      <c r="M58" s="84" t="str">
        <f t="shared" si="32"/>
        <v/>
      </c>
      <c r="N58" s="84" t="str">
        <f t="shared" si="12"/>
        <v/>
      </c>
      <c r="O58" s="84" t="str">
        <f t="shared" si="37"/>
        <v/>
      </c>
      <c r="P58" s="84" t="str">
        <f t="shared" si="33"/>
        <v/>
      </c>
      <c r="Q58" s="84" t="str">
        <f t="shared" si="13"/>
        <v/>
      </c>
      <c r="R58" s="84" t="str">
        <f t="shared" si="38"/>
        <v/>
      </c>
      <c r="S58" s="84" t="str">
        <f t="shared" si="14"/>
        <v/>
      </c>
      <c r="T58" s="84" t="str">
        <f>IF(AND(ISNUMBER('Vstupy hybridů NIRs'!I59),ISNUMBER(K58)),K58*'Vstupy hybridů NIRs'!I59*0.01,"")</f>
        <v/>
      </c>
      <c r="U58" s="84" t="str">
        <f>IF(AND(ISNUMBER('Vstupy hybridů NIRs'!O59),ISNUMBER(L58)),L58*'Vstupy hybridů NIRs'!O59*0.01,"")</f>
        <v/>
      </c>
      <c r="V58" s="84" t="str">
        <f t="shared" si="15"/>
        <v/>
      </c>
      <c r="W58" s="84" t="str">
        <f>IF(AND(ISNUMBER('Vstupy hybridů NIRs'!L59),ISNUMBER(K58)),K58*'Vstupy hybridů NIRs'!L59*0.01,"")</f>
        <v/>
      </c>
      <c r="X58" s="84" t="str">
        <f>IF(AND(ISNUMBER('Vstupy hybridů NIRs'!R59),ISNUMBER(L58)),L58*'Vstupy hybridů NIRs'!R59*0.01,"")</f>
        <v/>
      </c>
      <c r="Y58" s="83" t="str">
        <f t="shared" si="16"/>
        <v/>
      </c>
      <c r="Z58" s="83" t="str">
        <f t="shared" si="17"/>
        <v/>
      </c>
      <c r="AA58" s="83" t="str">
        <f t="shared" si="18"/>
        <v/>
      </c>
      <c r="AB58" s="83" t="str">
        <f>IF(ISNUMBER('Vstupy hybridů NIRs'!J59),'Vstupy hybridů NIRs'!J59,"")</f>
        <v/>
      </c>
      <c r="AC58" s="83" t="str">
        <f>IF(ISNUMBER('Vstupy hybridů NIRs'!K59),'Vstupy hybridů NIRs'!K59,"")</f>
        <v/>
      </c>
      <c r="AD58" s="83" t="str">
        <f>IF(ISNUMBER('Vstupy hybridů NIRs'!P59),'Vstupy hybridů NIRs'!P59,"")</f>
        <v/>
      </c>
      <c r="AE58" s="83" t="str">
        <f>IF(ISNUMBER('Vstupy hybridů NIRs'!Q59),'Vstupy hybridů NIRs'!Q59,"")</f>
        <v/>
      </c>
      <c r="AF58" s="83" t="str">
        <f>IF(ISNUMBER('Vstupy hybridů NIRs'!S59),'Vstupy hybridů NIRs'!S59,"")</f>
        <v/>
      </c>
      <c r="AG58" s="83" t="str">
        <f>IF(AND(ISNUMBER(K58),ISNUMBER('Vstupy hybridů NIRs'!H59),ISNUMBER('Konstanty výpočtů'!$E$9),ISNUMBER(J58)),K58*('Konstanty výpočtů'!$E$9/100)*'Vstupy hybridů NIRs'!H59/J58,"")</f>
        <v/>
      </c>
      <c r="AH58" s="83" t="str">
        <f t="shared" si="34"/>
        <v/>
      </c>
      <c r="AI58" s="83" t="str">
        <f>IF(AND(ISNUMBER(AO58),ISNUMBER(AQ58),ISNUMBER(AK58),ISNUMBER('Konstanty výpočtu NEL'!$E$10)),1000-(AO58+AQ58+AK58+'Konstanty výpočtu NEL'!$E$10),"")</f>
        <v/>
      </c>
      <c r="AJ58" s="83" t="str">
        <f t="shared" si="19"/>
        <v/>
      </c>
      <c r="AK58" s="83" t="str">
        <f>IF(AND(ISNUMBER(AL58),ISNUMBER('Konstanty výpočtů'!$E$7)),AL58*'Konstanty výpočtů'!$E$7/100,"")</f>
        <v/>
      </c>
      <c r="AL58" s="83" t="str">
        <f t="shared" si="20"/>
        <v/>
      </c>
      <c r="AM58" s="83" t="str">
        <f t="shared" si="21"/>
        <v/>
      </c>
      <c r="AN58" s="83" t="str">
        <f t="shared" si="22"/>
        <v/>
      </c>
      <c r="AO58" s="83" t="str">
        <f t="shared" si="23"/>
        <v/>
      </c>
      <c r="AP58" s="83" t="str">
        <f t="shared" si="24"/>
        <v/>
      </c>
      <c r="AQ58" s="83" t="str">
        <f t="shared" si="25"/>
        <v/>
      </c>
      <c r="AR58" s="83" t="str">
        <f t="shared" si="26"/>
        <v/>
      </c>
      <c r="AS58" s="83" t="str">
        <f t="shared" si="27"/>
        <v/>
      </c>
      <c r="AT58" s="83" t="str">
        <f>IF(AND(ISNUMBER(AO58),ISNUMBER(AQ58),ISNUMBER('Konstanty výpočtu NEL'!$E$25),ISNUMBER('Konstanty výpočtu NEL'!$E$28),ISNUMBER('Konstanty výpočtu NEL'!$E$31)),AO58*'Konstanty výpočtu NEL'!$E$25+(1000-AQ58)*'Konstanty výpočtu NEL'!$E$28+'Konstanty výpočtu NEL'!$E$31,"")</f>
        <v/>
      </c>
      <c r="AU58" s="83" t="str">
        <f>IF(AND(ISNUMBER(AO58),ISNUMBER('Konstanty výpočtu NEL'!$G$7),ISNUMBER('Konstanty výpočtu NEL'!$L$10),ISNUMBER(AK58),ISNUMBER(AS58),ISNUMBER(AI58),ISNUMBER('Konstanty výpočtu NEL'!$G$16)),'Konstanty výpočtu NEL'!$G$28*(AO58*'Konstanty výpočtu NEL'!$G$7+'Konstanty výpočtu NEL'!$L$10+AK58*AS58/100+AI58*'Konstanty výpočtu NEL'!$G$16),"")</f>
        <v/>
      </c>
      <c r="AV58" s="83" t="str">
        <f>IF(AND(ISNUMBER(AO58),ISNUMBER('Konstanty výpočtu NEL'!$G$7),ISNUMBER('Konstanty výpočtu NEL'!$L$10),ISNUMBER(AK58),ISNUMBER('Konstanty výpočtu NEL'!$G$13),ISNUMBER(AI58),ISNUMBER('Konstanty výpočtu NEL'!$G$16)),'Konstanty výpočtu NEL'!$G$28*(AO58*'Konstanty výpočtu NEL'!$G$7+'Konstanty výpočtu NEL'!$L$10+AK58*'Konstanty výpočtu NEL'!$G$13+AI58*'Konstanty výpočtu NEL'!$G$16),"")</f>
        <v/>
      </c>
      <c r="AW58" s="83" t="str">
        <f t="shared" si="35"/>
        <v/>
      </c>
      <c r="AX58" s="83" t="str">
        <f t="shared" si="28"/>
        <v/>
      </c>
      <c r="AY58" s="83" t="str">
        <f>IF(AND(ISNUMBER(AP58),ISNUMBER('Konstanty výpočtu NEL'!$E$10),ISNUMBER(AJ58),ISNUMBER(AK58),ISNUMBER(AR58)),(15.27*AP58+28.38*'Konstanty výpočtu NEL'!$E$10/10+1.12*AJ58+4.54*AK58/10)*(100-AR58)/100,"")</f>
        <v/>
      </c>
      <c r="AZ58" s="85" t="str">
        <f t="shared" si="39"/>
        <v/>
      </c>
      <c r="BA58" s="85" t="str">
        <f t="shared" si="36"/>
        <v/>
      </c>
    </row>
    <row r="59" spans="1:53" x14ac:dyDescent="0.2">
      <c r="A59" s="211"/>
      <c r="B59" s="80">
        <f>'Vstupy hybridů NIRs'!B60</f>
        <v>3</v>
      </c>
      <c r="C59" s="81">
        <f>'Vstupy hybridů NIRs'!C60</f>
        <v>0</v>
      </c>
      <c r="D59" s="82" t="str">
        <f>IF(ISBLANK('Vstupy hybridů NIRs'!D60),"",'Vstupy hybridů NIRs'!D60)</f>
        <v/>
      </c>
      <c r="E59" s="82" t="str">
        <f>IF(ISBLANK('Vstupy hybridů NIRs'!E60),"",'Vstupy hybridů NIRs'!E60)</f>
        <v/>
      </c>
      <c r="F59" s="82" t="str">
        <f>IF(ISBLANK('Vstupy hybridů NIRs'!F60),"",'Vstupy hybridů NIRs'!F60)</f>
        <v/>
      </c>
      <c r="G59" s="83" t="str">
        <f t="shared" si="11"/>
        <v/>
      </c>
      <c r="H59" s="83" t="str">
        <f>IF(ISBLANK('Vstupy hybridů NIRs'!G60),"",'Vstupy hybridů NIRs'!G60)</f>
        <v/>
      </c>
      <c r="I59" s="83" t="str">
        <f>IF(ISBLANK('Vstupy hybridů NIRs'!N60),"",'Vstupy hybridů NIRs'!N60)</f>
        <v/>
      </c>
      <c r="J59" s="84" t="str">
        <f t="shared" si="29"/>
        <v/>
      </c>
      <c r="K59" s="84" t="str">
        <f t="shared" si="30"/>
        <v/>
      </c>
      <c r="L59" s="84" t="str">
        <f t="shared" si="31"/>
        <v/>
      </c>
      <c r="M59" s="84" t="str">
        <f t="shared" si="32"/>
        <v/>
      </c>
      <c r="N59" s="84" t="str">
        <f t="shared" si="12"/>
        <v/>
      </c>
      <c r="O59" s="84" t="str">
        <f t="shared" si="37"/>
        <v/>
      </c>
      <c r="P59" s="84" t="str">
        <f t="shared" si="33"/>
        <v/>
      </c>
      <c r="Q59" s="84" t="str">
        <f t="shared" si="13"/>
        <v/>
      </c>
      <c r="R59" s="84" t="str">
        <f t="shared" si="38"/>
        <v/>
      </c>
      <c r="S59" s="84" t="str">
        <f t="shared" si="14"/>
        <v/>
      </c>
      <c r="T59" s="84" t="str">
        <f>IF(AND(ISNUMBER('Vstupy hybridů NIRs'!I60),ISNUMBER(K59)),K59*'Vstupy hybridů NIRs'!I60*0.01,"")</f>
        <v/>
      </c>
      <c r="U59" s="84" t="str">
        <f>IF(AND(ISNUMBER('Vstupy hybridů NIRs'!O60),ISNUMBER(L59)),L59*'Vstupy hybridů NIRs'!O60*0.01,"")</f>
        <v/>
      </c>
      <c r="V59" s="84" t="str">
        <f t="shared" si="15"/>
        <v/>
      </c>
      <c r="W59" s="84" t="str">
        <f>IF(AND(ISNUMBER('Vstupy hybridů NIRs'!L60),ISNUMBER(K59)),K59*'Vstupy hybridů NIRs'!L60*0.01,"")</f>
        <v/>
      </c>
      <c r="X59" s="84" t="str">
        <f>IF(AND(ISNUMBER('Vstupy hybridů NIRs'!R60),ISNUMBER(L59)),L59*'Vstupy hybridů NIRs'!R60*0.01,"")</f>
        <v/>
      </c>
      <c r="Y59" s="83" t="str">
        <f t="shared" si="16"/>
        <v/>
      </c>
      <c r="Z59" s="83" t="str">
        <f t="shared" si="17"/>
        <v/>
      </c>
      <c r="AA59" s="83" t="str">
        <f t="shared" si="18"/>
        <v/>
      </c>
      <c r="AB59" s="83" t="str">
        <f>IF(ISNUMBER('Vstupy hybridů NIRs'!J60),'Vstupy hybridů NIRs'!J60,"")</f>
        <v/>
      </c>
      <c r="AC59" s="83" t="str">
        <f>IF(ISNUMBER('Vstupy hybridů NIRs'!K60),'Vstupy hybridů NIRs'!K60,"")</f>
        <v/>
      </c>
      <c r="AD59" s="83" t="str">
        <f>IF(ISNUMBER('Vstupy hybridů NIRs'!P60),'Vstupy hybridů NIRs'!P60,"")</f>
        <v/>
      </c>
      <c r="AE59" s="83" t="str">
        <f>IF(ISNUMBER('Vstupy hybridů NIRs'!Q60),'Vstupy hybridů NIRs'!Q60,"")</f>
        <v/>
      </c>
      <c r="AF59" s="83" t="str">
        <f>IF(ISNUMBER('Vstupy hybridů NIRs'!S60),'Vstupy hybridů NIRs'!S60,"")</f>
        <v/>
      </c>
      <c r="AG59" s="83" t="str">
        <f>IF(AND(ISNUMBER(K59),ISNUMBER('Vstupy hybridů NIRs'!H60),ISNUMBER('Konstanty výpočtů'!$E$9),ISNUMBER(J59)),K59*('Konstanty výpočtů'!$E$9/100)*'Vstupy hybridů NIRs'!H60/J59,"")</f>
        <v/>
      </c>
      <c r="AH59" s="83" t="str">
        <f t="shared" si="34"/>
        <v/>
      </c>
      <c r="AI59" s="83" t="str">
        <f>IF(AND(ISNUMBER(AO59),ISNUMBER(AQ59),ISNUMBER(AK59),ISNUMBER('Konstanty výpočtu NEL'!$E$10)),1000-(AO59+AQ59+AK59+'Konstanty výpočtu NEL'!$E$10),"")</f>
        <v/>
      </c>
      <c r="AJ59" s="83" t="str">
        <f t="shared" si="19"/>
        <v/>
      </c>
      <c r="AK59" s="83" t="str">
        <f>IF(AND(ISNUMBER(AL59),ISNUMBER('Konstanty výpočtů'!$E$7)),AL59*'Konstanty výpočtů'!$E$7/100,"")</f>
        <v/>
      </c>
      <c r="AL59" s="83" t="str">
        <f t="shared" si="20"/>
        <v/>
      </c>
      <c r="AM59" s="83" t="str">
        <f t="shared" si="21"/>
        <v/>
      </c>
      <c r="AN59" s="83" t="str">
        <f t="shared" si="22"/>
        <v/>
      </c>
      <c r="AO59" s="83" t="str">
        <f t="shared" si="23"/>
        <v/>
      </c>
      <c r="AP59" s="83" t="str">
        <f t="shared" si="24"/>
        <v/>
      </c>
      <c r="AQ59" s="83" t="str">
        <f t="shared" si="25"/>
        <v/>
      </c>
      <c r="AR59" s="83" t="str">
        <f t="shared" si="26"/>
        <v/>
      </c>
      <c r="AS59" s="83" t="str">
        <f t="shared" si="27"/>
        <v/>
      </c>
      <c r="AT59" s="83" t="str">
        <f>IF(AND(ISNUMBER(AO59),ISNUMBER(AQ59),ISNUMBER('Konstanty výpočtu NEL'!$E$25),ISNUMBER('Konstanty výpočtu NEL'!$E$28),ISNUMBER('Konstanty výpočtu NEL'!$E$31)),AO59*'Konstanty výpočtu NEL'!$E$25+(1000-AQ59)*'Konstanty výpočtu NEL'!$E$28+'Konstanty výpočtu NEL'!$E$31,"")</f>
        <v/>
      </c>
      <c r="AU59" s="83" t="str">
        <f>IF(AND(ISNUMBER(AO59),ISNUMBER('Konstanty výpočtu NEL'!$G$7),ISNUMBER('Konstanty výpočtu NEL'!$L$10),ISNUMBER(AK59),ISNUMBER(AS59),ISNUMBER(AI59),ISNUMBER('Konstanty výpočtu NEL'!$G$16)),'Konstanty výpočtu NEL'!$G$28*(AO59*'Konstanty výpočtu NEL'!$G$7+'Konstanty výpočtu NEL'!$L$10+AK59*AS59/100+AI59*'Konstanty výpočtu NEL'!$G$16),"")</f>
        <v/>
      </c>
      <c r="AV59" s="83" t="str">
        <f>IF(AND(ISNUMBER(AO59),ISNUMBER('Konstanty výpočtu NEL'!$G$7),ISNUMBER('Konstanty výpočtu NEL'!$L$10),ISNUMBER(AK59),ISNUMBER('Konstanty výpočtu NEL'!$G$13),ISNUMBER(AI59),ISNUMBER('Konstanty výpočtu NEL'!$G$16)),'Konstanty výpočtu NEL'!$G$28*(AO59*'Konstanty výpočtu NEL'!$G$7+'Konstanty výpočtu NEL'!$L$10+AK59*'Konstanty výpočtu NEL'!$G$13+AI59*'Konstanty výpočtu NEL'!$G$16),"")</f>
        <v/>
      </c>
      <c r="AW59" s="83" t="str">
        <f t="shared" si="35"/>
        <v/>
      </c>
      <c r="AX59" s="83" t="str">
        <f t="shared" si="28"/>
        <v/>
      </c>
      <c r="AY59" s="83" t="str">
        <f>IF(AND(ISNUMBER(AP59),ISNUMBER('Konstanty výpočtu NEL'!$E$10),ISNUMBER(AJ59),ISNUMBER(AK59),ISNUMBER(AR59)),(15.27*AP59+28.38*'Konstanty výpočtu NEL'!$E$10/10+1.12*AJ59+4.54*AK59/10)*(100-AR59)/100,"")</f>
        <v/>
      </c>
      <c r="AZ59" s="85" t="str">
        <f t="shared" si="39"/>
        <v/>
      </c>
      <c r="BA59" s="85" t="str">
        <f t="shared" si="36"/>
        <v/>
      </c>
    </row>
    <row r="60" spans="1:53" ht="12.75" customHeight="1" x14ac:dyDescent="0.2">
      <c r="A60" s="211" t="str">
        <f>'Vstupy hybridů NIRs'!A61</f>
        <v>H19</v>
      </c>
      <c r="B60" s="80">
        <f>'Vstupy hybridů NIRs'!B61</f>
        <v>1</v>
      </c>
      <c r="C60" s="81">
        <f>'Vstupy hybridů NIRs'!C61</f>
        <v>0</v>
      </c>
      <c r="D60" s="82" t="str">
        <f>IF(ISBLANK('Vstupy hybridů NIRs'!D61),"",'Vstupy hybridů NIRs'!D61)</f>
        <v/>
      </c>
      <c r="E60" s="82" t="str">
        <f>IF(ISBLANK('Vstupy hybridů NIRs'!E61),"",'Vstupy hybridů NIRs'!E61)</f>
        <v/>
      </c>
      <c r="F60" s="82" t="str">
        <f>IF(ISBLANK('Vstupy hybridů NIRs'!F61),"",'Vstupy hybridů NIRs'!F61)</f>
        <v/>
      </c>
      <c r="G60" s="83" t="str">
        <f t="shared" si="11"/>
        <v/>
      </c>
      <c r="H60" s="83" t="str">
        <f>IF(ISBLANK('Vstupy hybridů NIRs'!G61),"",'Vstupy hybridů NIRs'!G61)</f>
        <v/>
      </c>
      <c r="I60" s="83" t="str">
        <f>IF(ISBLANK('Vstupy hybridů NIRs'!N61),"",'Vstupy hybridů NIRs'!N61)</f>
        <v/>
      </c>
      <c r="J60" s="84" t="str">
        <f t="shared" si="29"/>
        <v/>
      </c>
      <c r="K60" s="84" t="str">
        <f t="shared" si="30"/>
        <v/>
      </c>
      <c r="L60" s="84" t="str">
        <f t="shared" si="31"/>
        <v/>
      </c>
      <c r="M60" s="84" t="str">
        <f t="shared" si="32"/>
        <v/>
      </c>
      <c r="N60" s="84" t="str">
        <f t="shared" si="12"/>
        <v/>
      </c>
      <c r="O60" s="84" t="str">
        <f t="shared" si="37"/>
        <v/>
      </c>
      <c r="P60" s="84" t="str">
        <f t="shared" si="33"/>
        <v/>
      </c>
      <c r="Q60" s="84" t="str">
        <f t="shared" si="13"/>
        <v/>
      </c>
      <c r="R60" s="84" t="str">
        <f t="shared" si="38"/>
        <v/>
      </c>
      <c r="S60" s="84" t="str">
        <f t="shared" si="14"/>
        <v/>
      </c>
      <c r="T60" s="84" t="str">
        <f>IF(AND(ISNUMBER('Vstupy hybridů NIRs'!I61),ISNUMBER(K60)),K60*'Vstupy hybridů NIRs'!I61*0.01,"")</f>
        <v/>
      </c>
      <c r="U60" s="84" t="str">
        <f>IF(AND(ISNUMBER('Vstupy hybridů NIRs'!O61),ISNUMBER(L60)),L60*'Vstupy hybridů NIRs'!O61*0.01,"")</f>
        <v/>
      </c>
      <c r="V60" s="84" t="str">
        <f t="shared" si="15"/>
        <v/>
      </c>
      <c r="W60" s="84" t="str">
        <f>IF(AND(ISNUMBER('Vstupy hybridů NIRs'!L61),ISNUMBER(K60)),K60*'Vstupy hybridů NIRs'!L61*0.01,"")</f>
        <v/>
      </c>
      <c r="X60" s="84" t="str">
        <f>IF(AND(ISNUMBER('Vstupy hybridů NIRs'!R61),ISNUMBER(L60)),L60*'Vstupy hybridů NIRs'!R61*0.01,"")</f>
        <v/>
      </c>
      <c r="Y60" s="83" t="str">
        <f t="shared" si="16"/>
        <v/>
      </c>
      <c r="Z60" s="83" t="str">
        <f t="shared" si="17"/>
        <v/>
      </c>
      <c r="AA60" s="83" t="str">
        <f t="shared" si="18"/>
        <v/>
      </c>
      <c r="AB60" s="83" t="str">
        <f>IF(ISNUMBER('Vstupy hybridů NIRs'!J61),'Vstupy hybridů NIRs'!J61,"")</f>
        <v/>
      </c>
      <c r="AC60" s="83" t="str">
        <f>IF(ISNUMBER('Vstupy hybridů NIRs'!K61),'Vstupy hybridů NIRs'!K61,"")</f>
        <v/>
      </c>
      <c r="AD60" s="83" t="str">
        <f>IF(ISNUMBER('Vstupy hybridů NIRs'!P61),'Vstupy hybridů NIRs'!P61,"")</f>
        <v/>
      </c>
      <c r="AE60" s="83" t="str">
        <f>IF(ISNUMBER('Vstupy hybridů NIRs'!Q61),'Vstupy hybridů NIRs'!Q61,"")</f>
        <v/>
      </c>
      <c r="AF60" s="83" t="str">
        <f>IF(ISNUMBER('Vstupy hybridů NIRs'!S61),'Vstupy hybridů NIRs'!S61,"")</f>
        <v/>
      </c>
      <c r="AG60" s="83" t="str">
        <f>IF(AND(ISNUMBER(K60),ISNUMBER('Vstupy hybridů NIRs'!H61),ISNUMBER('Konstanty výpočtů'!$E$9),ISNUMBER(J60)),K60*('Konstanty výpočtů'!$E$9/100)*'Vstupy hybridů NIRs'!H61/J60,"")</f>
        <v/>
      </c>
      <c r="AH60" s="83" t="str">
        <f t="shared" si="34"/>
        <v/>
      </c>
      <c r="AI60" s="83" t="str">
        <f>IF(AND(ISNUMBER(AO60),ISNUMBER(AQ60),ISNUMBER(AK60),ISNUMBER('Konstanty výpočtu NEL'!$E$10)),1000-(AO60+AQ60+AK60+'Konstanty výpočtu NEL'!$E$10),"")</f>
        <v/>
      </c>
      <c r="AJ60" s="83" t="str">
        <f t="shared" si="19"/>
        <v/>
      </c>
      <c r="AK60" s="83" t="str">
        <f>IF(AND(ISNUMBER(AL60),ISNUMBER('Konstanty výpočtů'!$E$7)),AL60*'Konstanty výpočtů'!$E$7/100,"")</f>
        <v/>
      </c>
      <c r="AL60" s="83" t="str">
        <f t="shared" si="20"/>
        <v/>
      </c>
      <c r="AM60" s="83" t="str">
        <f t="shared" si="21"/>
        <v/>
      </c>
      <c r="AN60" s="83" t="str">
        <f t="shared" si="22"/>
        <v/>
      </c>
      <c r="AO60" s="83" t="str">
        <f t="shared" si="23"/>
        <v/>
      </c>
      <c r="AP60" s="83" t="str">
        <f t="shared" si="24"/>
        <v/>
      </c>
      <c r="AQ60" s="83" t="str">
        <f t="shared" si="25"/>
        <v/>
      </c>
      <c r="AR60" s="83" t="str">
        <f t="shared" si="26"/>
        <v/>
      </c>
      <c r="AS60" s="83" t="str">
        <f t="shared" si="27"/>
        <v/>
      </c>
      <c r="AT60" s="83" t="str">
        <f>IF(AND(ISNUMBER(AO60),ISNUMBER(AQ60),ISNUMBER('Konstanty výpočtu NEL'!$E$25),ISNUMBER('Konstanty výpočtu NEL'!$E$28),ISNUMBER('Konstanty výpočtu NEL'!$E$31)),AO60*'Konstanty výpočtu NEL'!$E$25+(1000-AQ60)*'Konstanty výpočtu NEL'!$E$28+'Konstanty výpočtu NEL'!$E$31,"")</f>
        <v/>
      </c>
      <c r="AU60" s="83" t="str">
        <f>IF(AND(ISNUMBER(AO60),ISNUMBER('Konstanty výpočtu NEL'!$G$7),ISNUMBER('Konstanty výpočtu NEL'!$L$10),ISNUMBER(AK60),ISNUMBER(AS60),ISNUMBER(AI60),ISNUMBER('Konstanty výpočtu NEL'!$G$16)),'Konstanty výpočtu NEL'!$G$28*(AO60*'Konstanty výpočtu NEL'!$G$7+'Konstanty výpočtu NEL'!$L$10+AK60*AS60/100+AI60*'Konstanty výpočtu NEL'!$G$16),"")</f>
        <v/>
      </c>
      <c r="AV60" s="83" t="str">
        <f>IF(AND(ISNUMBER(AO60),ISNUMBER('Konstanty výpočtu NEL'!$G$7),ISNUMBER('Konstanty výpočtu NEL'!$L$10),ISNUMBER(AK60),ISNUMBER('Konstanty výpočtu NEL'!$G$13),ISNUMBER(AI60),ISNUMBER('Konstanty výpočtu NEL'!$G$16)),'Konstanty výpočtu NEL'!$G$28*(AO60*'Konstanty výpočtu NEL'!$G$7+'Konstanty výpočtu NEL'!$L$10+AK60*'Konstanty výpočtu NEL'!$G$13+AI60*'Konstanty výpočtu NEL'!$G$16),"")</f>
        <v/>
      </c>
      <c r="AW60" s="83" t="str">
        <f t="shared" si="35"/>
        <v/>
      </c>
      <c r="AX60" s="83" t="str">
        <f t="shared" si="28"/>
        <v/>
      </c>
      <c r="AY60" s="83" t="str">
        <f>IF(AND(ISNUMBER(AP60),ISNUMBER('Konstanty výpočtu NEL'!$E$10),ISNUMBER(AJ60),ISNUMBER(AK60),ISNUMBER(AR60)),(15.27*AP60+28.38*'Konstanty výpočtu NEL'!$E$10/10+1.12*AJ60+4.54*AK60/10)*(100-AR60)/100,"")</f>
        <v/>
      </c>
      <c r="AZ60" s="85" t="str">
        <f t="shared" si="39"/>
        <v/>
      </c>
      <c r="BA60" s="85" t="str">
        <f t="shared" si="36"/>
        <v/>
      </c>
    </row>
    <row r="61" spans="1:53" x14ac:dyDescent="0.2">
      <c r="A61" s="211"/>
      <c r="B61" s="80">
        <f>'Vstupy hybridů NIRs'!B62</f>
        <v>2</v>
      </c>
      <c r="C61" s="81">
        <f>'Vstupy hybridů NIRs'!C62</f>
        <v>0</v>
      </c>
      <c r="D61" s="82" t="str">
        <f>IF(ISBLANK('Vstupy hybridů NIRs'!D62),"",'Vstupy hybridů NIRs'!D62)</f>
        <v/>
      </c>
      <c r="E61" s="82" t="str">
        <f>IF(ISBLANK('Vstupy hybridů NIRs'!E62),"",'Vstupy hybridů NIRs'!E62)</f>
        <v/>
      </c>
      <c r="F61" s="82" t="str">
        <f>IF(ISBLANK('Vstupy hybridů NIRs'!F62),"",'Vstupy hybridů NIRs'!F62)</f>
        <v/>
      </c>
      <c r="G61" s="83" t="str">
        <f t="shared" si="11"/>
        <v/>
      </c>
      <c r="H61" s="83" t="str">
        <f>IF(ISBLANK('Vstupy hybridů NIRs'!G62),"",'Vstupy hybridů NIRs'!G62)</f>
        <v/>
      </c>
      <c r="I61" s="83" t="str">
        <f>IF(ISBLANK('Vstupy hybridů NIRs'!N62),"",'Vstupy hybridů NIRs'!N62)</f>
        <v/>
      </c>
      <c r="J61" s="84" t="str">
        <f t="shared" si="29"/>
        <v/>
      </c>
      <c r="K61" s="84" t="str">
        <f t="shared" si="30"/>
        <v/>
      </c>
      <c r="L61" s="84" t="str">
        <f t="shared" si="31"/>
        <v/>
      </c>
      <c r="M61" s="84" t="str">
        <f t="shared" si="32"/>
        <v/>
      </c>
      <c r="N61" s="84" t="str">
        <f t="shared" si="12"/>
        <v/>
      </c>
      <c r="O61" s="84" t="str">
        <f t="shared" si="37"/>
        <v/>
      </c>
      <c r="P61" s="84" t="str">
        <f t="shared" si="33"/>
        <v/>
      </c>
      <c r="Q61" s="84" t="str">
        <f t="shared" si="13"/>
        <v/>
      </c>
      <c r="R61" s="84" t="str">
        <f t="shared" si="38"/>
        <v/>
      </c>
      <c r="S61" s="84" t="str">
        <f t="shared" si="14"/>
        <v/>
      </c>
      <c r="T61" s="84" t="str">
        <f>IF(AND(ISNUMBER('Vstupy hybridů NIRs'!I62),ISNUMBER(K61)),K61*'Vstupy hybridů NIRs'!I62*0.01,"")</f>
        <v/>
      </c>
      <c r="U61" s="84" t="str">
        <f>IF(AND(ISNUMBER('Vstupy hybridů NIRs'!O62),ISNUMBER(L61)),L61*'Vstupy hybridů NIRs'!O62*0.01,"")</f>
        <v/>
      </c>
      <c r="V61" s="84" t="str">
        <f t="shared" si="15"/>
        <v/>
      </c>
      <c r="W61" s="84" t="str">
        <f>IF(AND(ISNUMBER('Vstupy hybridů NIRs'!L62),ISNUMBER(K61)),K61*'Vstupy hybridů NIRs'!L62*0.01,"")</f>
        <v/>
      </c>
      <c r="X61" s="84" t="str">
        <f>IF(AND(ISNUMBER('Vstupy hybridů NIRs'!R62),ISNUMBER(L61)),L61*'Vstupy hybridů NIRs'!R62*0.01,"")</f>
        <v/>
      </c>
      <c r="Y61" s="83" t="str">
        <f t="shared" si="16"/>
        <v/>
      </c>
      <c r="Z61" s="83" t="str">
        <f t="shared" si="17"/>
        <v/>
      </c>
      <c r="AA61" s="83" t="str">
        <f t="shared" si="18"/>
        <v/>
      </c>
      <c r="AB61" s="83" t="str">
        <f>IF(ISNUMBER('Vstupy hybridů NIRs'!J62),'Vstupy hybridů NIRs'!J62,"")</f>
        <v/>
      </c>
      <c r="AC61" s="83" t="str">
        <f>IF(ISNUMBER('Vstupy hybridů NIRs'!K62),'Vstupy hybridů NIRs'!K62,"")</f>
        <v/>
      </c>
      <c r="AD61" s="83" t="str">
        <f>IF(ISNUMBER('Vstupy hybridů NIRs'!P62),'Vstupy hybridů NIRs'!P62,"")</f>
        <v/>
      </c>
      <c r="AE61" s="83" t="str">
        <f>IF(ISNUMBER('Vstupy hybridů NIRs'!Q62),'Vstupy hybridů NIRs'!Q62,"")</f>
        <v/>
      </c>
      <c r="AF61" s="83" t="str">
        <f>IF(ISNUMBER('Vstupy hybridů NIRs'!S62),'Vstupy hybridů NIRs'!S62,"")</f>
        <v/>
      </c>
      <c r="AG61" s="83" t="str">
        <f>IF(AND(ISNUMBER(K61),ISNUMBER('Vstupy hybridů NIRs'!H62),ISNUMBER('Konstanty výpočtů'!$E$9),ISNUMBER(J61)),K61*('Konstanty výpočtů'!$E$9/100)*'Vstupy hybridů NIRs'!H62/J61,"")</f>
        <v/>
      </c>
      <c r="AH61" s="83" t="str">
        <f t="shared" si="34"/>
        <v/>
      </c>
      <c r="AI61" s="83" t="str">
        <f>IF(AND(ISNUMBER(AO61),ISNUMBER(AQ61),ISNUMBER(AK61),ISNUMBER('Konstanty výpočtu NEL'!$E$10)),1000-(AO61+AQ61+AK61+'Konstanty výpočtu NEL'!$E$10),"")</f>
        <v/>
      </c>
      <c r="AJ61" s="83" t="str">
        <f t="shared" si="19"/>
        <v/>
      </c>
      <c r="AK61" s="83" t="str">
        <f>IF(AND(ISNUMBER(AL61),ISNUMBER('Konstanty výpočtů'!$E$7)),AL61*'Konstanty výpočtů'!$E$7/100,"")</f>
        <v/>
      </c>
      <c r="AL61" s="83" t="str">
        <f t="shared" si="20"/>
        <v/>
      </c>
      <c r="AM61" s="83" t="str">
        <f t="shared" si="21"/>
        <v/>
      </c>
      <c r="AN61" s="83" t="str">
        <f t="shared" si="22"/>
        <v/>
      </c>
      <c r="AO61" s="83" t="str">
        <f t="shared" si="23"/>
        <v/>
      </c>
      <c r="AP61" s="83" t="str">
        <f t="shared" si="24"/>
        <v/>
      </c>
      <c r="AQ61" s="83" t="str">
        <f t="shared" si="25"/>
        <v/>
      </c>
      <c r="AR61" s="83" t="str">
        <f t="shared" si="26"/>
        <v/>
      </c>
      <c r="AS61" s="83" t="str">
        <f t="shared" si="27"/>
        <v/>
      </c>
      <c r="AT61" s="83" t="str">
        <f>IF(AND(ISNUMBER(AO61),ISNUMBER(AQ61),ISNUMBER('Konstanty výpočtu NEL'!$E$25),ISNUMBER('Konstanty výpočtu NEL'!$E$28),ISNUMBER('Konstanty výpočtu NEL'!$E$31)),AO61*'Konstanty výpočtu NEL'!$E$25+(1000-AQ61)*'Konstanty výpočtu NEL'!$E$28+'Konstanty výpočtu NEL'!$E$31,"")</f>
        <v/>
      </c>
      <c r="AU61" s="83" t="str">
        <f>IF(AND(ISNUMBER(AO61),ISNUMBER('Konstanty výpočtu NEL'!$G$7),ISNUMBER('Konstanty výpočtu NEL'!$L$10),ISNUMBER(AK61),ISNUMBER(AS61),ISNUMBER(AI61),ISNUMBER('Konstanty výpočtu NEL'!$G$16)),'Konstanty výpočtu NEL'!$G$28*(AO61*'Konstanty výpočtu NEL'!$G$7+'Konstanty výpočtu NEL'!$L$10+AK61*AS61/100+AI61*'Konstanty výpočtu NEL'!$G$16),"")</f>
        <v/>
      </c>
      <c r="AV61" s="83" t="str">
        <f>IF(AND(ISNUMBER(AO61),ISNUMBER('Konstanty výpočtu NEL'!$G$7),ISNUMBER('Konstanty výpočtu NEL'!$L$10),ISNUMBER(AK61),ISNUMBER('Konstanty výpočtu NEL'!$G$13),ISNUMBER(AI61),ISNUMBER('Konstanty výpočtu NEL'!$G$16)),'Konstanty výpočtu NEL'!$G$28*(AO61*'Konstanty výpočtu NEL'!$G$7+'Konstanty výpočtu NEL'!$L$10+AK61*'Konstanty výpočtu NEL'!$G$13+AI61*'Konstanty výpočtu NEL'!$G$16),"")</f>
        <v/>
      </c>
      <c r="AW61" s="83" t="str">
        <f t="shared" si="35"/>
        <v/>
      </c>
      <c r="AX61" s="83" t="str">
        <f t="shared" si="28"/>
        <v/>
      </c>
      <c r="AY61" s="83" t="str">
        <f>IF(AND(ISNUMBER(AP61),ISNUMBER('Konstanty výpočtu NEL'!$E$10),ISNUMBER(AJ61),ISNUMBER(AK61),ISNUMBER(AR61)),(15.27*AP61+28.38*'Konstanty výpočtu NEL'!$E$10/10+1.12*AJ61+4.54*AK61/10)*(100-AR61)/100,"")</f>
        <v/>
      </c>
      <c r="AZ61" s="85" t="str">
        <f t="shared" si="39"/>
        <v/>
      </c>
      <c r="BA61" s="85" t="str">
        <f t="shared" si="36"/>
        <v/>
      </c>
    </row>
    <row r="62" spans="1:53" x14ac:dyDescent="0.2">
      <c r="A62" s="211"/>
      <c r="B62" s="80">
        <f>'Vstupy hybridů NIRs'!B63</f>
        <v>3</v>
      </c>
      <c r="C62" s="81">
        <f>'Vstupy hybridů NIRs'!C63</f>
        <v>0</v>
      </c>
      <c r="D62" s="82" t="str">
        <f>IF(ISBLANK('Vstupy hybridů NIRs'!D63),"",'Vstupy hybridů NIRs'!D63)</f>
        <v/>
      </c>
      <c r="E62" s="82" t="str">
        <f>IF(ISBLANK('Vstupy hybridů NIRs'!E63),"",'Vstupy hybridů NIRs'!E63)</f>
        <v/>
      </c>
      <c r="F62" s="82" t="str">
        <f>IF(ISBLANK('Vstupy hybridů NIRs'!F63),"",'Vstupy hybridů NIRs'!F63)</f>
        <v/>
      </c>
      <c r="G62" s="83" t="str">
        <f t="shared" si="11"/>
        <v/>
      </c>
      <c r="H62" s="83" t="str">
        <f>IF(ISBLANK('Vstupy hybridů NIRs'!G63),"",'Vstupy hybridů NIRs'!G63)</f>
        <v/>
      </c>
      <c r="I62" s="83" t="str">
        <f>IF(ISBLANK('Vstupy hybridů NIRs'!N63),"",'Vstupy hybridů NIRs'!N63)</f>
        <v/>
      </c>
      <c r="J62" s="84" t="str">
        <f t="shared" si="29"/>
        <v/>
      </c>
      <c r="K62" s="84" t="str">
        <f t="shared" si="30"/>
        <v/>
      </c>
      <c r="L62" s="84" t="str">
        <f t="shared" si="31"/>
        <v/>
      </c>
      <c r="M62" s="84" t="str">
        <f t="shared" si="32"/>
        <v/>
      </c>
      <c r="N62" s="84" t="str">
        <f t="shared" si="12"/>
        <v/>
      </c>
      <c r="O62" s="84" t="str">
        <f t="shared" si="37"/>
        <v/>
      </c>
      <c r="P62" s="84" t="str">
        <f t="shared" si="33"/>
        <v/>
      </c>
      <c r="Q62" s="84" t="str">
        <f t="shared" si="13"/>
        <v/>
      </c>
      <c r="R62" s="84" t="str">
        <f t="shared" si="38"/>
        <v/>
      </c>
      <c r="S62" s="84" t="str">
        <f t="shared" si="14"/>
        <v/>
      </c>
      <c r="T62" s="84" t="str">
        <f>IF(AND(ISNUMBER('Vstupy hybridů NIRs'!I63),ISNUMBER(K62)),K62*'Vstupy hybridů NIRs'!I63*0.01,"")</f>
        <v/>
      </c>
      <c r="U62" s="84" t="str">
        <f>IF(AND(ISNUMBER('Vstupy hybridů NIRs'!O63),ISNUMBER(L62)),L62*'Vstupy hybridů NIRs'!O63*0.01,"")</f>
        <v/>
      </c>
      <c r="V62" s="84" t="str">
        <f t="shared" si="15"/>
        <v/>
      </c>
      <c r="W62" s="84" t="str">
        <f>IF(AND(ISNUMBER('Vstupy hybridů NIRs'!L63),ISNUMBER(K62)),K62*'Vstupy hybridů NIRs'!L63*0.01,"")</f>
        <v/>
      </c>
      <c r="X62" s="84" t="str">
        <f>IF(AND(ISNUMBER('Vstupy hybridů NIRs'!R63),ISNUMBER(L62)),L62*'Vstupy hybridů NIRs'!R63*0.01,"")</f>
        <v/>
      </c>
      <c r="Y62" s="83" t="str">
        <f t="shared" si="16"/>
        <v/>
      </c>
      <c r="Z62" s="83" t="str">
        <f t="shared" si="17"/>
        <v/>
      </c>
      <c r="AA62" s="83" t="str">
        <f t="shared" si="18"/>
        <v/>
      </c>
      <c r="AB62" s="83" t="str">
        <f>IF(ISNUMBER('Vstupy hybridů NIRs'!J63),'Vstupy hybridů NIRs'!J63,"")</f>
        <v/>
      </c>
      <c r="AC62" s="83" t="str">
        <f>IF(ISNUMBER('Vstupy hybridů NIRs'!K63),'Vstupy hybridů NIRs'!K63,"")</f>
        <v/>
      </c>
      <c r="AD62" s="83" t="str">
        <f>IF(ISNUMBER('Vstupy hybridů NIRs'!P63),'Vstupy hybridů NIRs'!P63,"")</f>
        <v/>
      </c>
      <c r="AE62" s="83" t="str">
        <f>IF(ISNUMBER('Vstupy hybridů NIRs'!Q63),'Vstupy hybridů NIRs'!Q63,"")</f>
        <v/>
      </c>
      <c r="AF62" s="83" t="str">
        <f>IF(ISNUMBER('Vstupy hybridů NIRs'!S63),'Vstupy hybridů NIRs'!S63,"")</f>
        <v/>
      </c>
      <c r="AG62" s="83" t="str">
        <f>IF(AND(ISNUMBER(K62),ISNUMBER('Vstupy hybridů NIRs'!H63),ISNUMBER('Konstanty výpočtů'!$E$9),ISNUMBER(J62)),K62*('Konstanty výpočtů'!$E$9/100)*'Vstupy hybridů NIRs'!H63/J62,"")</f>
        <v/>
      </c>
      <c r="AH62" s="83" t="str">
        <f t="shared" si="34"/>
        <v/>
      </c>
      <c r="AI62" s="83" t="str">
        <f>IF(AND(ISNUMBER(AO62),ISNUMBER(AQ62),ISNUMBER(AK62),ISNUMBER('Konstanty výpočtu NEL'!$E$10)),1000-(AO62+AQ62+AK62+'Konstanty výpočtu NEL'!$E$10),"")</f>
        <v/>
      </c>
      <c r="AJ62" s="83" t="str">
        <f t="shared" si="19"/>
        <v/>
      </c>
      <c r="AK62" s="83" t="str">
        <f>IF(AND(ISNUMBER(AL62),ISNUMBER('Konstanty výpočtů'!$E$7)),AL62*'Konstanty výpočtů'!$E$7/100,"")</f>
        <v/>
      </c>
      <c r="AL62" s="83" t="str">
        <f t="shared" si="20"/>
        <v/>
      </c>
      <c r="AM62" s="83" t="str">
        <f t="shared" si="21"/>
        <v/>
      </c>
      <c r="AN62" s="83" t="str">
        <f t="shared" si="22"/>
        <v/>
      </c>
      <c r="AO62" s="83" t="str">
        <f t="shared" si="23"/>
        <v/>
      </c>
      <c r="AP62" s="83" t="str">
        <f t="shared" si="24"/>
        <v/>
      </c>
      <c r="AQ62" s="83" t="str">
        <f t="shared" si="25"/>
        <v/>
      </c>
      <c r="AR62" s="83" t="str">
        <f t="shared" si="26"/>
        <v/>
      </c>
      <c r="AS62" s="83" t="str">
        <f t="shared" si="27"/>
        <v/>
      </c>
      <c r="AT62" s="83" t="str">
        <f>IF(AND(ISNUMBER(AO62),ISNUMBER(AQ62),ISNUMBER('Konstanty výpočtu NEL'!$E$25),ISNUMBER('Konstanty výpočtu NEL'!$E$28),ISNUMBER('Konstanty výpočtu NEL'!$E$31)),AO62*'Konstanty výpočtu NEL'!$E$25+(1000-AQ62)*'Konstanty výpočtu NEL'!$E$28+'Konstanty výpočtu NEL'!$E$31,"")</f>
        <v/>
      </c>
      <c r="AU62" s="83" t="str">
        <f>IF(AND(ISNUMBER(AO62),ISNUMBER('Konstanty výpočtu NEL'!$G$7),ISNUMBER('Konstanty výpočtu NEL'!$L$10),ISNUMBER(AK62),ISNUMBER(AS62),ISNUMBER(AI62),ISNUMBER('Konstanty výpočtu NEL'!$G$16)),'Konstanty výpočtu NEL'!$G$28*(AO62*'Konstanty výpočtu NEL'!$G$7+'Konstanty výpočtu NEL'!$L$10+AK62*AS62/100+AI62*'Konstanty výpočtu NEL'!$G$16),"")</f>
        <v/>
      </c>
      <c r="AV62" s="83" t="str">
        <f>IF(AND(ISNUMBER(AO62),ISNUMBER('Konstanty výpočtu NEL'!$G$7),ISNUMBER('Konstanty výpočtu NEL'!$L$10),ISNUMBER(AK62),ISNUMBER('Konstanty výpočtu NEL'!$G$13),ISNUMBER(AI62),ISNUMBER('Konstanty výpočtu NEL'!$G$16)),'Konstanty výpočtu NEL'!$G$28*(AO62*'Konstanty výpočtu NEL'!$G$7+'Konstanty výpočtu NEL'!$L$10+AK62*'Konstanty výpočtu NEL'!$G$13+AI62*'Konstanty výpočtu NEL'!$G$16),"")</f>
        <v/>
      </c>
      <c r="AW62" s="83" t="str">
        <f t="shared" si="35"/>
        <v/>
      </c>
      <c r="AX62" s="83" t="str">
        <f t="shared" si="28"/>
        <v/>
      </c>
      <c r="AY62" s="83" t="str">
        <f>IF(AND(ISNUMBER(AP62),ISNUMBER('Konstanty výpočtu NEL'!$E$10),ISNUMBER(AJ62),ISNUMBER(AK62),ISNUMBER(AR62)),(15.27*AP62+28.38*'Konstanty výpočtu NEL'!$E$10/10+1.12*AJ62+4.54*AK62/10)*(100-AR62)/100,"")</f>
        <v/>
      </c>
      <c r="AZ62" s="85" t="str">
        <f t="shared" si="39"/>
        <v/>
      </c>
      <c r="BA62" s="85" t="str">
        <f t="shared" si="36"/>
        <v/>
      </c>
    </row>
    <row r="63" spans="1:53" ht="12.75" customHeight="1" x14ac:dyDescent="0.2">
      <c r="A63" s="211" t="str">
        <f>'Vstupy hybridů NIRs'!A64</f>
        <v>H20</v>
      </c>
      <c r="B63" s="80">
        <f>'Vstupy hybridů NIRs'!B64</f>
        <v>1</v>
      </c>
      <c r="C63" s="81">
        <f>'Vstupy hybridů NIRs'!C64</f>
        <v>0</v>
      </c>
      <c r="D63" s="82" t="str">
        <f>IF(ISBLANK('Vstupy hybridů NIRs'!D64),"",'Vstupy hybridů NIRs'!D64)</f>
        <v/>
      </c>
      <c r="E63" s="82" t="str">
        <f>IF(ISBLANK('Vstupy hybridů NIRs'!E64),"",'Vstupy hybridů NIRs'!E64)</f>
        <v/>
      </c>
      <c r="F63" s="82" t="str">
        <f>IF(ISBLANK('Vstupy hybridů NIRs'!F64),"",'Vstupy hybridů NIRs'!F64)</f>
        <v/>
      </c>
      <c r="G63" s="83" t="str">
        <f t="shared" si="11"/>
        <v/>
      </c>
      <c r="H63" s="83" t="str">
        <f>IF(ISBLANK('Vstupy hybridů NIRs'!G64),"",'Vstupy hybridů NIRs'!G64)</f>
        <v/>
      </c>
      <c r="I63" s="83" t="str">
        <f>IF(ISBLANK('Vstupy hybridů NIRs'!N64),"",'Vstupy hybridů NIRs'!N64)</f>
        <v/>
      </c>
      <c r="J63" s="84" t="str">
        <f t="shared" si="29"/>
        <v/>
      </c>
      <c r="K63" s="84" t="str">
        <f t="shared" si="30"/>
        <v/>
      </c>
      <c r="L63" s="84" t="str">
        <f t="shared" si="31"/>
        <v/>
      </c>
      <c r="M63" s="84" t="str">
        <f t="shared" si="32"/>
        <v/>
      </c>
      <c r="N63" s="84" t="str">
        <f t="shared" si="12"/>
        <v/>
      </c>
      <c r="O63" s="84" t="str">
        <f t="shared" si="37"/>
        <v/>
      </c>
      <c r="P63" s="84" t="str">
        <f t="shared" si="33"/>
        <v/>
      </c>
      <c r="Q63" s="84" t="str">
        <f t="shared" si="13"/>
        <v/>
      </c>
      <c r="R63" s="84" t="str">
        <f t="shared" si="38"/>
        <v/>
      </c>
      <c r="S63" s="84" t="str">
        <f t="shared" si="14"/>
        <v/>
      </c>
      <c r="T63" s="84" t="str">
        <f>IF(AND(ISNUMBER('Vstupy hybridů NIRs'!I64),ISNUMBER(K63)),K63*'Vstupy hybridů NIRs'!I64*0.01,"")</f>
        <v/>
      </c>
      <c r="U63" s="84" t="str">
        <f>IF(AND(ISNUMBER('Vstupy hybridů NIRs'!O64),ISNUMBER(L63)),L63*'Vstupy hybridů NIRs'!O64*0.01,"")</f>
        <v/>
      </c>
      <c r="V63" s="84" t="str">
        <f t="shared" si="15"/>
        <v/>
      </c>
      <c r="W63" s="84" t="str">
        <f>IF(AND(ISNUMBER('Vstupy hybridů NIRs'!L64),ISNUMBER(K63)),K63*'Vstupy hybridů NIRs'!L64*0.01,"")</f>
        <v/>
      </c>
      <c r="X63" s="84" t="str">
        <f>IF(AND(ISNUMBER('Vstupy hybridů NIRs'!R64),ISNUMBER(L63)),L63*'Vstupy hybridů NIRs'!R64*0.01,"")</f>
        <v/>
      </c>
      <c r="Y63" s="83" t="str">
        <f t="shared" si="16"/>
        <v/>
      </c>
      <c r="Z63" s="83" t="str">
        <f t="shared" si="17"/>
        <v/>
      </c>
      <c r="AA63" s="83" t="str">
        <f t="shared" si="18"/>
        <v/>
      </c>
      <c r="AB63" s="83" t="str">
        <f>IF(ISNUMBER('Vstupy hybridů NIRs'!J64),'Vstupy hybridů NIRs'!J64,"")</f>
        <v/>
      </c>
      <c r="AC63" s="83" t="str">
        <f>IF(ISNUMBER('Vstupy hybridů NIRs'!K64),'Vstupy hybridů NIRs'!K64,"")</f>
        <v/>
      </c>
      <c r="AD63" s="83" t="str">
        <f>IF(ISNUMBER('Vstupy hybridů NIRs'!P64),'Vstupy hybridů NIRs'!P64,"")</f>
        <v/>
      </c>
      <c r="AE63" s="83" t="str">
        <f>IF(ISNUMBER('Vstupy hybridů NIRs'!Q64),'Vstupy hybridů NIRs'!Q64,"")</f>
        <v/>
      </c>
      <c r="AF63" s="83" t="str">
        <f>IF(ISNUMBER('Vstupy hybridů NIRs'!S64),'Vstupy hybridů NIRs'!S64,"")</f>
        <v/>
      </c>
      <c r="AG63" s="83" t="str">
        <f>IF(AND(ISNUMBER(K63),ISNUMBER('Vstupy hybridů NIRs'!H64),ISNUMBER('Konstanty výpočtů'!$E$9),ISNUMBER(J63)),K63*('Konstanty výpočtů'!$E$9/100)*'Vstupy hybridů NIRs'!H64/J63,"")</f>
        <v/>
      </c>
      <c r="AH63" s="83" t="str">
        <f t="shared" si="34"/>
        <v/>
      </c>
      <c r="AI63" s="83" t="str">
        <f>IF(AND(ISNUMBER(AO63),ISNUMBER(AQ63),ISNUMBER(AK63),ISNUMBER('Konstanty výpočtu NEL'!$E$10)),1000-(AO63+AQ63+AK63+'Konstanty výpočtu NEL'!$E$10),"")</f>
        <v/>
      </c>
      <c r="AJ63" s="83" t="str">
        <f t="shared" si="19"/>
        <v/>
      </c>
      <c r="AK63" s="83" t="str">
        <f>IF(AND(ISNUMBER(AL63),ISNUMBER('Konstanty výpočtů'!$E$7)),AL63*'Konstanty výpočtů'!$E$7/100,"")</f>
        <v/>
      </c>
      <c r="AL63" s="83" t="str">
        <f t="shared" si="20"/>
        <v/>
      </c>
      <c r="AM63" s="83" t="str">
        <f t="shared" si="21"/>
        <v/>
      </c>
      <c r="AN63" s="83" t="str">
        <f t="shared" si="22"/>
        <v/>
      </c>
      <c r="AO63" s="83" t="str">
        <f t="shared" si="23"/>
        <v/>
      </c>
      <c r="AP63" s="83" t="str">
        <f t="shared" si="24"/>
        <v/>
      </c>
      <c r="AQ63" s="83" t="str">
        <f t="shared" si="25"/>
        <v/>
      </c>
      <c r="AR63" s="83" t="str">
        <f t="shared" si="26"/>
        <v/>
      </c>
      <c r="AS63" s="83" t="str">
        <f t="shared" si="27"/>
        <v/>
      </c>
      <c r="AT63" s="83" t="str">
        <f>IF(AND(ISNUMBER(AO63),ISNUMBER(AQ63),ISNUMBER('Konstanty výpočtu NEL'!$E$25),ISNUMBER('Konstanty výpočtu NEL'!$E$28),ISNUMBER('Konstanty výpočtu NEL'!$E$31)),AO63*'Konstanty výpočtu NEL'!$E$25+(1000-AQ63)*'Konstanty výpočtu NEL'!$E$28+'Konstanty výpočtu NEL'!$E$31,"")</f>
        <v/>
      </c>
      <c r="AU63" s="83" t="str">
        <f>IF(AND(ISNUMBER(AO63),ISNUMBER('Konstanty výpočtu NEL'!$G$7),ISNUMBER('Konstanty výpočtu NEL'!$L$10),ISNUMBER(AK63),ISNUMBER(AS63),ISNUMBER(AI63),ISNUMBER('Konstanty výpočtu NEL'!$G$16)),'Konstanty výpočtu NEL'!$G$28*(AO63*'Konstanty výpočtu NEL'!$G$7+'Konstanty výpočtu NEL'!$L$10+AK63*AS63/100+AI63*'Konstanty výpočtu NEL'!$G$16),"")</f>
        <v/>
      </c>
      <c r="AV63" s="83" t="str">
        <f>IF(AND(ISNUMBER(AO63),ISNUMBER('Konstanty výpočtu NEL'!$G$7),ISNUMBER('Konstanty výpočtu NEL'!$L$10),ISNUMBER(AK63),ISNUMBER('Konstanty výpočtu NEL'!$G$13),ISNUMBER(AI63),ISNUMBER('Konstanty výpočtu NEL'!$G$16)),'Konstanty výpočtu NEL'!$G$28*(AO63*'Konstanty výpočtu NEL'!$G$7+'Konstanty výpočtu NEL'!$L$10+AK63*'Konstanty výpočtu NEL'!$G$13+AI63*'Konstanty výpočtu NEL'!$G$16),"")</f>
        <v/>
      </c>
      <c r="AW63" s="83" t="str">
        <f t="shared" si="35"/>
        <v/>
      </c>
      <c r="AX63" s="83" t="str">
        <f t="shared" si="28"/>
        <v/>
      </c>
      <c r="AY63" s="83" t="str">
        <f>IF(AND(ISNUMBER(AP63),ISNUMBER('Konstanty výpočtu NEL'!$E$10),ISNUMBER(AJ63),ISNUMBER(AK63),ISNUMBER(AR63)),(15.27*AP63+28.38*'Konstanty výpočtu NEL'!$E$10/10+1.12*AJ63+4.54*AK63/10)*(100-AR63)/100,"")</f>
        <v/>
      </c>
      <c r="AZ63" s="85" t="str">
        <f t="shared" si="39"/>
        <v/>
      </c>
      <c r="BA63" s="85" t="str">
        <f t="shared" si="36"/>
        <v/>
      </c>
    </row>
    <row r="64" spans="1:53" x14ac:dyDescent="0.2">
      <c r="A64" s="211"/>
      <c r="B64" s="80">
        <f>'Vstupy hybridů NIRs'!B65</f>
        <v>2</v>
      </c>
      <c r="C64" s="81">
        <f>'Vstupy hybridů NIRs'!C65</f>
        <v>0</v>
      </c>
      <c r="D64" s="82" t="str">
        <f>IF(ISBLANK('Vstupy hybridů NIRs'!D65),"",'Vstupy hybridů NIRs'!D65)</f>
        <v/>
      </c>
      <c r="E64" s="82" t="str">
        <f>IF(ISBLANK('Vstupy hybridů NIRs'!E65),"",'Vstupy hybridů NIRs'!E65)</f>
        <v/>
      </c>
      <c r="F64" s="82" t="str">
        <f>IF(ISBLANK('Vstupy hybridů NIRs'!F65),"",'Vstupy hybridů NIRs'!F65)</f>
        <v/>
      </c>
      <c r="G64" s="83" t="str">
        <f t="shared" si="11"/>
        <v/>
      </c>
      <c r="H64" s="83" t="str">
        <f>IF(ISBLANK('Vstupy hybridů NIRs'!G65),"",'Vstupy hybridů NIRs'!G65)</f>
        <v/>
      </c>
      <c r="I64" s="83" t="str">
        <f>IF(ISBLANK('Vstupy hybridů NIRs'!N65),"",'Vstupy hybridů NIRs'!N65)</f>
        <v/>
      </c>
      <c r="J64" s="84" t="str">
        <f t="shared" si="29"/>
        <v/>
      </c>
      <c r="K64" s="84" t="str">
        <f t="shared" si="30"/>
        <v/>
      </c>
      <c r="L64" s="84" t="str">
        <f t="shared" si="31"/>
        <v/>
      </c>
      <c r="M64" s="84" t="str">
        <f t="shared" si="32"/>
        <v/>
      </c>
      <c r="N64" s="84" t="str">
        <f t="shared" si="12"/>
        <v/>
      </c>
      <c r="O64" s="84" t="str">
        <f t="shared" si="37"/>
        <v/>
      </c>
      <c r="P64" s="84" t="str">
        <f t="shared" si="33"/>
        <v/>
      </c>
      <c r="Q64" s="84" t="str">
        <f t="shared" si="13"/>
        <v/>
      </c>
      <c r="R64" s="84" t="str">
        <f t="shared" si="38"/>
        <v/>
      </c>
      <c r="S64" s="84" t="str">
        <f t="shared" si="14"/>
        <v/>
      </c>
      <c r="T64" s="84" t="str">
        <f>IF(AND(ISNUMBER('Vstupy hybridů NIRs'!I65),ISNUMBER(K64)),K64*'Vstupy hybridů NIRs'!I65*0.01,"")</f>
        <v/>
      </c>
      <c r="U64" s="84" t="str">
        <f>IF(AND(ISNUMBER('Vstupy hybridů NIRs'!O65),ISNUMBER(L64)),L64*'Vstupy hybridů NIRs'!O65*0.01,"")</f>
        <v/>
      </c>
      <c r="V64" s="84" t="str">
        <f t="shared" si="15"/>
        <v/>
      </c>
      <c r="W64" s="84" t="str">
        <f>IF(AND(ISNUMBER('Vstupy hybridů NIRs'!L65),ISNUMBER(K64)),K64*'Vstupy hybridů NIRs'!L65*0.01,"")</f>
        <v/>
      </c>
      <c r="X64" s="84" t="str">
        <f>IF(AND(ISNUMBER('Vstupy hybridů NIRs'!R65),ISNUMBER(L64)),L64*'Vstupy hybridů NIRs'!R65*0.01,"")</f>
        <v/>
      </c>
      <c r="Y64" s="83" t="str">
        <f t="shared" si="16"/>
        <v/>
      </c>
      <c r="Z64" s="83" t="str">
        <f t="shared" si="17"/>
        <v/>
      </c>
      <c r="AA64" s="83" t="str">
        <f t="shared" si="18"/>
        <v/>
      </c>
      <c r="AB64" s="83" t="str">
        <f>IF(ISNUMBER('Vstupy hybridů NIRs'!J65),'Vstupy hybridů NIRs'!J65,"")</f>
        <v/>
      </c>
      <c r="AC64" s="83" t="str">
        <f>IF(ISNUMBER('Vstupy hybridů NIRs'!K65),'Vstupy hybridů NIRs'!K65,"")</f>
        <v/>
      </c>
      <c r="AD64" s="83" t="str">
        <f>IF(ISNUMBER('Vstupy hybridů NIRs'!P65),'Vstupy hybridů NIRs'!P65,"")</f>
        <v/>
      </c>
      <c r="AE64" s="83" t="str">
        <f>IF(ISNUMBER('Vstupy hybridů NIRs'!Q65),'Vstupy hybridů NIRs'!Q65,"")</f>
        <v/>
      </c>
      <c r="AF64" s="83" t="str">
        <f>IF(ISNUMBER('Vstupy hybridů NIRs'!S65),'Vstupy hybridů NIRs'!S65,"")</f>
        <v/>
      </c>
      <c r="AG64" s="83" t="str">
        <f>IF(AND(ISNUMBER(K64),ISNUMBER('Vstupy hybridů NIRs'!H65),ISNUMBER('Konstanty výpočtů'!$E$9),ISNUMBER(J64)),K64*('Konstanty výpočtů'!$E$9/100)*'Vstupy hybridů NIRs'!H65/J64,"")</f>
        <v/>
      </c>
      <c r="AH64" s="83" t="str">
        <f t="shared" si="34"/>
        <v/>
      </c>
      <c r="AI64" s="83" t="str">
        <f>IF(AND(ISNUMBER(AO64),ISNUMBER(AQ64),ISNUMBER(AK64),ISNUMBER('Konstanty výpočtu NEL'!$E$10)),1000-(AO64+AQ64+AK64+'Konstanty výpočtu NEL'!$E$10),"")</f>
        <v/>
      </c>
      <c r="AJ64" s="83" t="str">
        <f t="shared" si="19"/>
        <v/>
      </c>
      <c r="AK64" s="83" t="str">
        <f>IF(AND(ISNUMBER(AL64),ISNUMBER('Konstanty výpočtů'!$E$7)),AL64*'Konstanty výpočtů'!$E$7/100,"")</f>
        <v/>
      </c>
      <c r="AL64" s="83" t="str">
        <f t="shared" si="20"/>
        <v/>
      </c>
      <c r="AM64" s="83" t="str">
        <f t="shared" si="21"/>
        <v/>
      </c>
      <c r="AN64" s="83" t="str">
        <f t="shared" si="22"/>
        <v/>
      </c>
      <c r="AO64" s="83" t="str">
        <f t="shared" si="23"/>
        <v/>
      </c>
      <c r="AP64" s="83" t="str">
        <f t="shared" si="24"/>
        <v/>
      </c>
      <c r="AQ64" s="83" t="str">
        <f t="shared" si="25"/>
        <v/>
      </c>
      <c r="AR64" s="83" t="str">
        <f t="shared" si="26"/>
        <v/>
      </c>
      <c r="AS64" s="83" t="str">
        <f t="shared" si="27"/>
        <v/>
      </c>
      <c r="AT64" s="83" t="str">
        <f>IF(AND(ISNUMBER(AO64),ISNUMBER(AQ64),ISNUMBER('Konstanty výpočtu NEL'!$E$25),ISNUMBER('Konstanty výpočtu NEL'!$E$28),ISNUMBER('Konstanty výpočtu NEL'!$E$31)),AO64*'Konstanty výpočtu NEL'!$E$25+(1000-AQ64)*'Konstanty výpočtu NEL'!$E$28+'Konstanty výpočtu NEL'!$E$31,"")</f>
        <v/>
      </c>
      <c r="AU64" s="83" t="str">
        <f>IF(AND(ISNUMBER(AO64),ISNUMBER('Konstanty výpočtu NEL'!$G$7),ISNUMBER('Konstanty výpočtu NEL'!$L$10),ISNUMBER(AK64),ISNUMBER(AS64),ISNUMBER(AI64),ISNUMBER('Konstanty výpočtu NEL'!$G$16)),'Konstanty výpočtu NEL'!$G$28*(AO64*'Konstanty výpočtu NEL'!$G$7+'Konstanty výpočtu NEL'!$L$10+AK64*AS64/100+AI64*'Konstanty výpočtu NEL'!$G$16),"")</f>
        <v/>
      </c>
      <c r="AV64" s="83" t="str">
        <f>IF(AND(ISNUMBER(AO64),ISNUMBER('Konstanty výpočtu NEL'!$G$7),ISNUMBER('Konstanty výpočtu NEL'!$L$10),ISNUMBER(AK64),ISNUMBER('Konstanty výpočtu NEL'!$G$13),ISNUMBER(AI64),ISNUMBER('Konstanty výpočtu NEL'!$G$16)),'Konstanty výpočtu NEL'!$G$28*(AO64*'Konstanty výpočtu NEL'!$G$7+'Konstanty výpočtu NEL'!$L$10+AK64*'Konstanty výpočtu NEL'!$G$13+AI64*'Konstanty výpočtu NEL'!$G$16),"")</f>
        <v/>
      </c>
      <c r="AW64" s="83" t="str">
        <f t="shared" si="35"/>
        <v/>
      </c>
      <c r="AX64" s="83" t="str">
        <f t="shared" si="28"/>
        <v/>
      </c>
      <c r="AY64" s="83" t="str">
        <f>IF(AND(ISNUMBER(AP64),ISNUMBER('Konstanty výpočtu NEL'!$E$10),ISNUMBER(AJ64),ISNUMBER(AK64),ISNUMBER(AR64)),(15.27*AP64+28.38*'Konstanty výpočtu NEL'!$E$10/10+1.12*AJ64+4.54*AK64/10)*(100-AR64)/100,"")</f>
        <v/>
      </c>
      <c r="AZ64" s="85" t="str">
        <f t="shared" si="39"/>
        <v/>
      </c>
      <c r="BA64" s="85" t="str">
        <f t="shared" si="36"/>
        <v/>
      </c>
    </row>
    <row r="65" spans="1:53" x14ac:dyDescent="0.2">
      <c r="A65" s="211"/>
      <c r="B65" s="80">
        <f>'Vstupy hybridů NIRs'!B66</f>
        <v>3</v>
      </c>
      <c r="C65" s="81">
        <f>'Vstupy hybridů NIRs'!C66</f>
        <v>0</v>
      </c>
      <c r="D65" s="82" t="str">
        <f>IF(ISBLANK('Vstupy hybridů NIRs'!D66),"",'Vstupy hybridů NIRs'!D66)</f>
        <v/>
      </c>
      <c r="E65" s="82" t="str">
        <f>IF(ISBLANK('Vstupy hybridů NIRs'!E66),"",'Vstupy hybridů NIRs'!E66)</f>
        <v/>
      </c>
      <c r="F65" s="82" t="str">
        <f>IF(ISBLANK('Vstupy hybridů NIRs'!F66),"",'Vstupy hybridů NIRs'!F66)</f>
        <v/>
      </c>
      <c r="G65" s="83" t="str">
        <f t="shared" si="11"/>
        <v/>
      </c>
      <c r="H65" s="83" t="str">
        <f>IF(ISBLANK('Vstupy hybridů NIRs'!G66),"",'Vstupy hybridů NIRs'!G66)</f>
        <v/>
      </c>
      <c r="I65" s="83" t="str">
        <f>IF(ISBLANK('Vstupy hybridů NIRs'!N66),"",'Vstupy hybridů NIRs'!N66)</f>
        <v/>
      </c>
      <c r="J65" s="84" t="str">
        <f t="shared" si="29"/>
        <v/>
      </c>
      <c r="K65" s="84" t="str">
        <f t="shared" si="30"/>
        <v/>
      </c>
      <c r="L65" s="84" t="str">
        <f t="shared" si="31"/>
        <v/>
      </c>
      <c r="M65" s="84" t="str">
        <f t="shared" si="32"/>
        <v/>
      </c>
      <c r="N65" s="84" t="str">
        <f t="shared" si="12"/>
        <v/>
      </c>
      <c r="O65" s="84" t="str">
        <f t="shared" si="37"/>
        <v/>
      </c>
      <c r="P65" s="84" t="str">
        <f t="shared" si="33"/>
        <v/>
      </c>
      <c r="Q65" s="84" t="str">
        <f t="shared" si="13"/>
        <v/>
      </c>
      <c r="R65" s="84" t="str">
        <f t="shared" si="38"/>
        <v/>
      </c>
      <c r="S65" s="84" t="str">
        <f t="shared" si="14"/>
        <v/>
      </c>
      <c r="T65" s="84" t="str">
        <f>IF(AND(ISNUMBER('Vstupy hybridů NIRs'!I66),ISNUMBER(K65)),K65*'Vstupy hybridů NIRs'!I66*0.01,"")</f>
        <v/>
      </c>
      <c r="U65" s="84" t="str">
        <f>IF(AND(ISNUMBER('Vstupy hybridů NIRs'!O66),ISNUMBER(L65)),L65*'Vstupy hybridů NIRs'!O66*0.01,"")</f>
        <v/>
      </c>
      <c r="V65" s="84" t="str">
        <f t="shared" si="15"/>
        <v/>
      </c>
      <c r="W65" s="84" t="str">
        <f>IF(AND(ISNUMBER('Vstupy hybridů NIRs'!L66),ISNUMBER(K65)),K65*'Vstupy hybridů NIRs'!L66*0.01,"")</f>
        <v/>
      </c>
      <c r="X65" s="84" t="str">
        <f>IF(AND(ISNUMBER('Vstupy hybridů NIRs'!R66),ISNUMBER(L65)),L65*'Vstupy hybridů NIRs'!R66*0.01,"")</f>
        <v/>
      </c>
      <c r="Y65" s="83" t="str">
        <f t="shared" si="16"/>
        <v/>
      </c>
      <c r="Z65" s="83" t="str">
        <f t="shared" si="17"/>
        <v/>
      </c>
      <c r="AA65" s="83" t="str">
        <f t="shared" si="18"/>
        <v/>
      </c>
      <c r="AB65" s="83" t="str">
        <f>IF(ISNUMBER('Vstupy hybridů NIRs'!J66),'Vstupy hybridů NIRs'!J66,"")</f>
        <v/>
      </c>
      <c r="AC65" s="83" t="str">
        <f>IF(ISNUMBER('Vstupy hybridů NIRs'!K66),'Vstupy hybridů NIRs'!K66,"")</f>
        <v/>
      </c>
      <c r="AD65" s="83" t="str">
        <f>IF(ISNUMBER('Vstupy hybridů NIRs'!P66),'Vstupy hybridů NIRs'!P66,"")</f>
        <v/>
      </c>
      <c r="AE65" s="83" t="str">
        <f>IF(ISNUMBER('Vstupy hybridů NIRs'!Q66),'Vstupy hybridů NIRs'!Q66,"")</f>
        <v/>
      </c>
      <c r="AF65" s="83" t="str">
        <f>IF(ISNUMBER('Vstupy hybridů NIRs'!S66),'Vstupy hybridů NIRs'!S66,"")</f>
        <v/>
      </c>
      <c r="AG65" s="83" t="str">
        <f>IF(AND(ISNUMBER(K65),ISNUMBER('Vstupy hybridů NIRs'!H66),ISNUMBER('Konstanty výpočtů'!$E$9),ISNUMBER(J65)),K65*('Konstanty výpočtů'!$E$9/100)*'Vstupy hybridů NIRs'!H66/J65,"")</f>
        <v/>
      </c>
      <c r="AH65" s="83" t="str">
        <f t="shared" si="34"/>
        <v/>
      </c>
      <c r="AI65" s="83" t="str">
        <f>IF(AND(ISNUMBER(AO65),ISNUMBER(AQ65),ISNUMBER(AK65),ISNUMBER('Konstanty výpočtu NEL'!$E$10)),1000-(AO65+AQ65+AK65+'Konstanty výpočtu NEL'!$E$10),"")</f>
        <v/>
      </c>
      <c r="AJ65" s="83" t="str">
        <f t="shared" si="19"/>
        <v/>
      </c>
      <c r="AK65" s="83" t="str">
        <f>IF(AND(ISNUMBER(AL65),ISNUMBER('Konstanty výpočtů'!$E$7)),AL65*'Konstanty výpočtů'!$E$7/100,"")</f>
        <v/>
      </c>
      <c r="AL65" s="83" t="str">
        <f t="shared" si="20"/>
        <v/>
      </c>
      <c r="AM65" s="83" t="str">
        <f t="shared" si="21"/>
        <v/>
      </c>
      <c r="AN65" s="83" t="str">
        <f t="shared" si="22"/>
        <v/>
      </c>
      <c r="AO65" s="83" t="str">
        <f t="shared" si="23"/>
        <v/>
      </c>
      <c r="AP65" s="83" t="str">
        <f t="shared" si="24"/>
        <v/>
      </c>
      <c r="AQ65" s="83" t="str">
        <f t="shared" si="25"/>
        <v/>
      </c>
      <c r="AR65" s="83" t="str">
        <f t="shared" si="26"/>
        <v/>
      </c>
      <c r="AS65" s="83" t="str">
        <f t="shared" si="27"/>
        <v/>
      </c>
      <c r="AT65" s="83" t="str">
        <f>IF(AND(ISNUMBER(AO65),ISNUMBER(AQ65),ISNUMBER('Konstanty výpočtu NEL'!$E$25),ISNUMBER('Konstanty výpočtu NEL'!$E$28),ISNUMBER('Konstanty výpočtu NEL'!$E$31)),AO65*'Konstanty výpočtu NEL'!$E$25+(1000-AQ65)*'Konstanty výpočtu NEL'!$E$28+'Konstanty výpočtu NEL'!$E$31,"")</f>
        <v/>
      </c>
      <c r="AU65" s="83" t="str">
        <f>IF(AND(ISNUMBER(AO65),ISNUMBER('Konstanty výpočtu NEL'!$G$7),ISNUMBER('Konstanty výpočtu NEL'!$L$10),ISNUMBER(AK65),ISNUMBER(AS65),ISNUMBER(AI65),ISNUMBER('Konstanty výpočtu NEL'!$G$16)),'Konstanty výpočtu NEL'!$G$28*(AO65*'Konstanty výpočtu NEL'!$G$7+'Konstanty výpočtu NEL'!$L$10+AK65*AS65/100+AI65*'Konstanty výpočtu NEL'!$G$16),"")</f>
        <v/>
      </c>
      <c r="AV65" s="83" t="str">
        <f>IF(AND(ISNUMBER(AO65),ISNUMBER('Konstanty výpočtu NEL'!$G$7),ISNUMBER('Konstanty výpočtu NEL'!$L$10),ISNUMBER(AK65),ISNUMBER('Konstanty výpočtu NEL'!$G$13),ISNUMBER(AI65),ISNUMBER('Konstanty výpočtu NEL'!$G$16)),'Konstanty výpočtu NEL'!$G$28*(AO65*'Konstanty výpočtu NEL'!$G$7+'Konstanty výpočtu NEL'!$L$10+AK65*'Konstanty výpočtu NEL'!$G$13+AI65*'Konstanty výpočtu NEL'!$G$16),"")</f>
        <v/>
      </c>
      <c r="AW65" s="83" t="str">
        <f t="shared" si="35"/>
        <v/>
      </c>
      <c r="AX65" s="83" t="str">
        <f t="shared" si="28"/>
        <v/>
      </c>
      <c r="AY65" s="83" t="str">
        <f>IF(AND(ISNUMBER(AP65),ISNUMBER('Konstanty výpočtu NEL'!$E$10),ISNUMBER(AJ65),ISNUMBER(AK65),ISNUMBER(AR65)),(15.27*AP65+28.38*'Konstanty výpočtu NEL'!$E$10/10+1.12*AJ65+4.54*AK65/10)*(100-AR65)/100,"")</f>
        <v/>
      </c>
      <c r="AZ65" s="85" t="str">
        <f t="shared" si="39"/>
        <v/>
      </c>
      <c r="BA65" s="85" t="str">
        <f t="shared" si="36"/>
        <v/>
      </c>
    </row>
    <row r="66" spans="1:53" x14ac:dyDescent="0.2">
      <c r="A66" s="86"/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  <c r="AA66" s="86"/>
      <c r="AB66" s="86"/>
      <c r="AC66" s="86"/>
      <c r="AD66" s="86"/>
      <c r="AE66" s="86"/>
      <c r="AF66" s="86"/>
      <c r="AG66" s="86"/>
      <c r="AH66" s="86"/>
      <c r="AI66" s="86"/>
      <c r="AJ66" s="86"/>
      <c r="AK66" s="86"/>
      <c r="AL66" s="86"/>
      <c r="AM66" s="86"/>
      <c r="AN66" s="86"/>
      <c r="AO66" s="86"/>
      <c r="AP66" s="86"/>
      <c r="AQ66" s="86"/>
      <c r="AR66" s="86"/>
      <c r="AS66" s="86"/>
      <c r="AT66" s="86"/>
      <c r="AU66" s="86"/>
      <c r="AV66" s="86"/>
      <c r="AW66" s="86"/>
      <c r="AX66" s="86"/>
      <c r="AY66" s="86"/>
      <c r="AZ66" s="86"/>
      <c r="BA66" s="86"/>
    </row>
  </sheetData>
  <sheetProtection password="A042" sheet="1" objects="1" scenarios="1"/>
  <mergeCells count="45">
    <mergeCell ref="A1:G1"/>
    <mergeCell ref="A3:A4"/>
    <mergeCell ref="B3:B4"/>
    <mergeCell ref="C3:C4"/>
    <mergeCell ref="D3:F3"/>
    <mergeCell ref="G3:I3"/>
    <mergeCell ref="AI3:AR3"/>
    <mergeCell ref="AZ3:BA4"/>
    <mergeCell ref="A6:A8"/>
    <mergeCell ref="A9:A11"/>
    <mergeCell ref="AG3:AG4"/>
    <mergeCell ref="AH3:AH4"/>
    <mergeCell ref="AB3:AC3"/>
    <mergeCell ref="AT3:AV3"/>
    <mergeCell ref="P3:R3"/>
    <mergeCell ref="S3:U3"/>
    <mergeCell ref="Y3:AA3"/>
    <mergeCell ref="AD3:AE3"/>
    <mergeCell ref="AW3:AX3"/>
    <mergeCell ref="AI4:AJ4"/>
    <mergeCell ref="AY3:AY4"/>
    <mergeCell ref="A33:A35"/>
    <mergeCell ref="A36:A38"/>
    <mergeCell ref="V3:X3"/>
    <mergeCell ref="M3:O3"/>
    <mergeCell ref="A12:A14"/>
    <mergeCell ref="A15:A17"/>
    <mergeCell ref="A18:A20"/>
    <mergeCell ref="J3:L3"/>
    <mergeCell ref="A57:A59"/>
    <mergeCell ref="A60:A62"/>
    <mergeCell ref="A63:A65"/>
    <mergeCell ref="AQ4:AR4"/>
    <mergeCell ref="AO4:AP4"/>
    <mergeCell ref="AL4:AM4"/>
    <mergeCell ref="A39:A41"/>
    <mergeCell ref="A42:A44"/>
    <mergeCell ref="A45:A47"/>
    <mergeCell ref="A48:A50"/>
    <mergeCell ref="A51:A53"/>
    <mergeCell ref="A54:A56"/>
    <mergeCell ref="A21:A23"/>
    <mergeCell ref="A24:A26"/>
    <mergeCell ref="A27:A29"/>
    <mergeCell ref="A30:A32"/>
  </mergeCells>
  <pageMargins left="0.78749999999999998" right="0.78749999999999998" top="0.88611111111111107" bottom="1.0527777777777778" header="0.51180555555555551" footer="0.78749999999999998"/>
  <pageSetup paperSize="9" firstPageNumber="0" orientation="landscape" horizontalDpi="300" verticalDpi="300" r:id="rId1"/>
  <headerFooter alignWithMargins="0">
    <oddFooter>&amp;C&amp;"Times New Roman,obyčejné"&amp;12Stránka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workbookViewId="0">
      <selection activeCell="N7" sqref="N7"/>
    </sheetView>
  </sheetViews>
  <sheetFormatPr defaultRowHeight="12.75" x14ac:dyDescent="0.2"/>
  <cols>
    <col min="14" max="14" width="11.42578125" bestFit="1" customWidth="1"/>
    <col min="15" max="15" width="11.42578125" customWidth="1"/>
  </cols>
  <sheetData>
    <row r="1" spans="1:17" x14ac:dyDescent="0.2">
      <c r="A1" s="236" t="str">
        <f>'Vstupy hybridů NIRs'!A1</f>
        <v>Analýza NIR</v>
      </c>
      <c r="B1" s="236"/>
      <c r="C1" s="236"/>
      <c r="D1" s="236"/>
      <c r="E1" s="236"/>
      <c r="F1" s="12"/>
      <c r="G1" s="12"/>
      <c r="H1" s="12"/>
      <c r="I1" s="12"/>
      <c r="J1" s="12"/>
      <c r="K1" s="12"/>
      <c r="L1" s="12"/>
      <c r="M1" s="13"/>
      <c r="N1" s="12"/>
      <c r="O1" s="12"/>
      <c r="P1" s="14"/>
    </row>
    <row r="2" spans="1:17" ht="13.5" thickBot="1" x14ac:dyDescent="0.25">
      <c r="A2" s="15"/>
      <c r="B2" s="15"/>
      <c r="C2" s="16"/>
      <c r="D2" s="12"/>
      <c r="E2" s="12"/>
      <c r="F2" s="12"/>
      <c r="G2" s="12"/>
      <c r="H2" s="12"/>
      <c r="I2" s="12"/>
      <c r="J2" s="12"/>
      <c r="K2" s="12"/>
      <c r="L2" s="12"/>
      <c r="M2" s="13"/>
      <c r="N2" s="12"/>
      <c r="O2" s="12"/>
      <c r="P2" s="14"/>
    </row>
    <row r="3" spans="1:17" ht="26.25" customHeight="1" thickBot="1" x14ac:dyDescent="0.25">
      <c r="A3" s="237" t="s">
        <v>4</v>
      </c>
      <c r="B3" s="29" t="s">
        <v>8</v>
      </c>
      <c r="C3" s="18" t="s">
        <v>39</v>
      </c>
      <c r="D3" s="238" t="s">
        <v>41</v>
      </c>
      <c r="E3" s="239" t="s">
        <v>42</v>
      </c>
      <c r="F3" s="240"/>
      <c r="G3" s="240"/>
      <c r="H3" s="240"/>
      <c r="I3" s="240"/>
      <c r="J3" s="241"/>
      <c r="K3" s="239" t="s">
        <v>43</v>
      </c>
      <c r="L3" s="242"/>
      <c r="M3" s="233" t="s">
        <v>10</v>
      </c>
      <c r="N3" s="234"/>
      <c r="O3" s="243" t="str">
        <f>Výpočty!AY3</f>
        <v>Produkce metanu</v>
      </c>
      <c r="P3" s="235" t="s">
        <v>44</v>
      </c>
      <c r="Q3" s="235"/>
    </row>
    <row r="4" spans="1:17" ht="39" thickBot="1" x14ac:dyDescent="0.25">
      <c r="A4" s="237"/>
      <c r="B4" s="31" t="s">
        <v>8</v>
      </c>
      <c r="C4" s="19" t="s">
        <v>39</v>
      </c>
      <c r="D4" s="238"/>
      <c r="E4" s="128" t="s">
        <v>73</v>
      </c>
      <c r="F4" s="105" t="s">
        <v>15</v>
      </c>
      <c r="G4" s="106" t="s">
        <v>71</v>
      </c>
      <c r="H4" s="106" t="s">
        <v>50</v>
      </c>
      <c r="I4" s="106" t="s">
        <v>51</v>
      </c>
      <c r="J4" s="122" t="s">
        <v>52</v>
      </c>
      <c r="K4" s="126" t="s">
        <v>15</v>
      </c>
      <c r="L4" s="127" t="s">
        <v>88</v>
      </c>
      <c r="M4" s="123" t="s">
        <v>17</v>
      </c>
      <c r="N4" s="62" t="str">
        <f>CONCATENATE("Strav. vlákniny ",IF(ISNUMBER('Konstanty výpočtu NEL'!G13),TEXT('Konstanty výpočtu NEL'!G13*100,0),"69")," %")</f>
        <v>Strav. vlákniny 69 %</v>
      </c>
      <c r="O4" s="244"/>
      <c r="P4" s="235"/>
      <c r="Q4" s="235"/>
    </row>
    <row r="5" spans="1:17" ht="13.5" thickBot="1" x14ac:dyDescent="0.25">
      <c r="A5" s="32"/>
      <c r="B5" s="32" t="s">
        <v>19</v>
      </c>
      <c r="C5" s="33" t="s">
        <v>46</v>
      </c>
      <c r="D5" s="95" t="s">
        <v>19</v>
      </c>
      <c r="E5" s="109" t="s">
        <v>19</v>
      </c>
      <c r="F5" s="110" t="s">
        <v>19</v>
      </c>
      <c r="G5" s="111" t="s">
        <v>19</v>
      </c>
      <c r="H5" s="111" t="s">
        <v>19</v>
      </c>
      <c r="I5" s="111" t="s">
        <v>19</v>
      </c>
      <c r="J5" s="112" t="s">
        <v>19</v>
      </c>
      <c r="K5" s="124" t="s">
        <v>19</v>
      </c>
      <c r="L5" s="125" t="s">
        <v>19</v>
      </c>
      <c r="M5" s="34" t="s">
        <v>20</v>
      </c>
      <c r="N5" s="35" t="s">
        <v>20</v>
      </c>
      <c r="O5" s="95" t="str">
        <f>Výpočty!AY5</f>
        <v>l.kg suš</v>
      </c>
      <c r="P5" s="33" t="s">
        <v>47</v>
      </c>
      <c r="Q5" s="35" t="s">
        <v>48</v>
      </c>
    </row>
    <row r="6" spans="1:17" x14ac:dyDescent="0.2">
      <c r="A6" s="30" t="str">
        <f>'Vstupy hybridů NIRs'!A7</f>
        <v>H1</v>
      </c>
      <c r="B6" s="36" t="e">
        <f>AVERAGE(Výpočty!G6:G8)</f>
        <v>#DIV/0!</v>
      </c>
      <c r="C6" s="37" t="e">
        <f>AVERAGE(Výpočty!Y6:Y8)</f>
        <v>#DIV/0!</v>
      </c>
      <c r="D6" s="96" t="e">
        <f>AVERAGE(Výpočty!AH6:AH8)</f>
        <v>#DIV/0!</v>
      </c>
      <c r="E6" s="114" t="e">
        <f>AVERAGE(Výpočty!AM6:AM8)</f>
        <v>#DIV/0!</v>
      </c>
      <c r="F6" s="115" t="e">
        <f>AVERAGE(Výpočty!AN6:AN8)</f>
        <v>#DIV/0!</v>
      </c>
      <c r="G6" s="115" t="e">
        <f>AVERAGE(Výpočty!AG6:AG8)</f>
        <v>#DIV/0!</v>
      </c>
      <c r="H6" s="115" t="e">
        <f>AVERAGE(Výpočty!AP6:AP8)</f>
        <v>#DIV/0!</v>
      </c>
      <c r="I6" s="115" t="e">
        <f>AVERAGE(Výpočty!AR6:AR8)</f>
        <v>#DIV/0!</v>
      </c>
      <c r="J6" s="116" t="e">
        <f>AVERAGE(Výpočty!AJ6:AJ8)</f>
        <v>#DIV/0!</v>
      </c>
      <c r="K6" s="100" t="e">
        <f>AVERAGE(Výpočty!AS6:AS8)</f>
        <v>#DIV/0!</v>
      </c>
      <c r="L6" s="100" t="e">
        <f>AVERAGE('Vstupy hybridů NIRs'!M7:M9)</f>
        <v>#DIV/0!</v>
      </c>
      <c r="M6" s="38" t="e">
        <f>AVERAGE(Výpočty!AW6:AW8)</f>
        <v>#DIV/0!</v>
      </c>
      <c r="N6" s="39" t="e">
        <f>AVERAGE(Výpočty!AX6:AX8)</f>
        <v>#DIV/0!</v>
      </c>
      <c r="O6" s="96" t="e">
        <f>AVERAGE(Výpočty!AY6:AY8)</f>
        <v>#DIV/0!</v>
      </c>
      <c r="P6" s="37" t="e">
        <f>AVERAGE(Výpočty!AZ6:AZ8)</f>
        <v>#DIV/0!</v>
      </c>
      <c r="Q6" s="39" t="e">
        <f>AVERAGE(Výpočty!BA6:BA8)</f>
        <v>#DIV/0!</v>
      </c>
    </row>
    <row r="7" spans="1:17" x14ac:dyDescent="0.2">
      <c r="A7" s="40" t="str">
        <f>'Vstupy hybridů NIRs'!A10</f>
        <v>H2</v>
      </c>
      <c r="B7" s="41" t="e">
        <f>AVERAGE(Výpočty!G9:G11)</f>
        <v>#DIV/0!</v>
      </c>
      <c r="C7" s="42" t="e">
        <f>AVERAGE(Výpočty!Y9:Y11)</f>
        <v>#DIV/0!</v>
      </c>
      <c r="D7" s="97" t="e">
        <f>AVERAGE(Výpočty!AH9:AH11)</f>
        <v>#DIV/0!</v>
      </c>
      <c r="E7" s="117" t="e">
        <f>AVERAGE(Výpočty!AM9:AM11)</f>
        <v>#DIV/0!</v>
      </c>
      <c r="F7" s="113" t="e">
        <f>AVERAGE(Výpočty!AN9:AN11)</f>
        <v>#DIV/0!</v>
      </c>
      <c r="G7" s="113" t="e">
        <f>AVERAGE(Výpočty!AG9:AG11)</f>
        <v>#DIV/0!</v>
      </c>
      <c r="H7" s="113" t="e">
        <f>AVERAGE(Výpočty!AP9:AP11)</f>
        <v>#DIV/0!</v>
      </c>
      <c r="I7" s="113" t="e">
        <f>AVERAGE(Výpočty!AR9:AR11)</f>
        <v>#DIV/0!</v>
      </c>
      <c r="J7" s="118" t="e">
        <f>AVERAGE(Výpočty!AJ9:AJ11)</f>
        <v>#DIV/0!</v>
      </c>
      <c r="K7" s="101" t="e">
        <f>AVERAGE(Výpočty!AS9:AS11)</f>
        <v>#DIV/0!</v>
      </c>
      <c r="L7" s="101" t="e">
        <f>AVERAGE('Vstupy hybridů NIRs'!M10:M12)</f>
        <v>#DIV/0!</v>
      </c>
      <c r="M7" s="43" t="e">
        <f>AVERAGE(Výpočty!AW9:AW11)</f>
        <v>#DIV/0!</v>
      </c>
      <c r="N7" s="44" t="e">
        <f>AVERAGE(Výpočty!AX9:AX11)</f>
        <v>#DIV/0!</v>
      </c>
      <c r="O7" s="97" t="e">
        <f>AVERAGE(Výpočty!AY9:AY11)</f>
        <v>#DIV/0!</v>
      </c>
      <c r="P7" s="42" t="e">
        <f>AVERAGE(Výpočty!AZ9:AZ11)</f>
        <v>#DIV/0!</v>
      </c>
      <c r="Q7" s="44" t="e">
        <f>AVERAGE(Výpočty!BA9:BA11)</f>
        <v>#DIV/0!</v>
      </c>
    </row>
    <row r="8" spans="1:17" x14ac:dyDescent="0.2">
      <c r="A8" s="40" t="str">
        <f>'Vstupy hybridů NIRs'!A13</f>
        <v>H3</v>
      </c>
      <c r="B8" s="41" t="e">
        <f>AVERAGE(Výpočty!G12:G14)</f>
        <v>#DIV/0!</v>
      </c>
      <c r="C8" s="42" t="e">
        <f>AVERAGE(Výpočty!Y12:Y14)</f>
        <v>#DIV/0!</v>
      </c>
      <c r="D8" s="97" t="e">
        <f>AVERAGE(Výpočty!AH12:AH14)</f>
        <v>#DIV/0!</v>
      </c>
      <c r="E8" s="117" t="e">
        <f>AVERAGE(Výpočty!AM12:AM14)</f>
        <v>#DIV/0!</v>
      </c>
      <c r="F8" s="113" t="e">
        <f>AVERAGE(Výpočty!AN12:AN14)</f>
        <v>#DIV/0!</v>
      </c>
      <c r="G8" s="113" t="e">
        <f>AVERAGE(Výpočty!AG12:AG14)</f>
        <v>#DIV/0!</v>
      </c>
      <c r="H8" s="113" t="e">
        <f>AVERAGE(Výpočty!AP12:AP14)</f>
        <v>#DIV/0!</v>
      </c>
      <c r="I8" s="113" t="e">
        <f>AVERAGE(Výpočty!AR12:AR14)</f>
        <v>#DIV/0!</v>
      </c>
      <c r="J8" s="118" t="e">
        <f>AVERAGE(Výpočty!AJ12:AJ14)</f>
        <v>#DIV/0!</v>
      </c>
      <c r="K8" s="101" t="e">
        <f>AVERAGE(Výpočty!AS12:AS14)</f>
        <v>#DIV/0!</v>
      </c>
      <c r="L8" s="101" t="e">
        <f>AVERAGE('Vstupy hybridů NIRs'!M13:M15)</f>
        <v>#DIV/0!</v>
      </c>
      <c r="M8" s="43" t="e">
        <f>AVERAGE(Výpočty!AW12:AW14)</f>
        <v>#DIV/0!</v>
      </c>
      <c r="N8" s="44" t="e">
        <f>AVERAGE(Výpočty!AX12:AX14)</f>
        <v>#DIV/0!</v>
      </c>
      <c r="O8" s="97" t="e">
        <f>AVERAGE(Výpočty!AY12:AY14)</f>
        <v>#DIV/0!</v>
      </c>
      <c r="P8" s="42" t="e">
        <f>AVERAGE(Výpočty!AZ12:AZ14)</f>
        <v>#DIV/0!</v>
      </c>
      <c r="Q8" s="44" t="e">
        <f>AVERAGE(Výpočty!BA12:BA14)</f>
        <v>#DIV/0!</v>
      </c>
    </row>
    <row r="9" spans="1:17" ht="12.75" customHeight="1" x14ac:dyDescent="0.2">
      <c r="A9" s="40" t="str">
        <f>'Vstupy hybridů NIRs'!A16</f>
        <v>H4</v>
      </c>
      <c r="B9" s="41" t="e">
        <f>AVERAGE(Výpočty!G15:G17)</f>
        <v>#DIV/0!</v>
      </c>
      <c r="C9" s="42" t="e">
        <f>AVERAGE(Výpočty!Y15:Y17)</f>
        <v>#DIV/0!</v>
      </c>
      <c r="D9" s="97" t="e">
        <f>AVERAGE(Výpočty!AH15:AH17)</f>
        <v>#DIV/0!</v>
      </c>
      <c r="E9" s="117" t="e">
        <f>AVERAGE(Výpočty!AM15:AM17)</f>
        <v>#DIV/0!</v>
      </c>
      <c r="F9" s="113" t="e">
        <f>AVERAGE(Výpočty!AN15:AN17)</f>
        <v>#DIV/0!</v>
      </c>
      <c r="G9" s="113" t="e">
        <f>AVERAGE(Výpočty!AG15:AG17)</f>
        <v>#DIV/0!</v>
      </c>
      <c r="H9" s="113" t="e">
        <f>AVERAGE(Výpočty!AP15:AP17)</f>
        <v>#DIV/0!</v>
      </c>
      <c r="I9" s="113" t="e">
        <f>AVERAGE(Výpočty!AR15:AR17)</f>
        <v>#DIV/0!</v>
      </c>
      <c r="J9" s="118" t="e">
        <f>AVERAGE(Výpočty!AJ15:AJ17)</f>
        <v>#DIV/0!</v>
      </c>
      <c r="K9" s="101" t="e">
        <f>AVERAGE(Výpočty!AS15:AS17)</f>
        <v>#DIV/0!</v>
      </c>
      <c r="L9" s="101" t="e">
        <f>AVERAGE('Vstupy hybridů NIRs'!M16:M18)</f>
        <v>#DIV/0!</v>
      </c>
      <c r="M9" s="43" t="e">
        <f>AVERAGE(Výpočty!AW15:AW17)</f>
        <v>#DIV/0!</v>
      </c>
      <c r="N9" s="44" t="e">
        <f>AVERAGE(Výpočty!AX15:AX17)</f>
        <v>#DIV/0!</v>
      </c>
      <c r="O9" s="97" t="e">
        <f>AVERAGE(Výpočty!AY15:AY17)</f>
        <v>#DIV/0!</v>
      </c>
      <c r="P9" s="42" t="e">
        <f>AVERAGE(Výpočty!AZ15:AZ17)</f>
        <v>#DIV/0!</v>
      </c>
      <c r="Q9" s="44" t="e">
        <f>AVERAGE(Výpočty!BA15:BA17)</f>
        <v>#DIV/0!</v>
      </c>
    </row>
    <row r="10" spans="1:17" x14ac:dyDescent="0.2">
      <c r="A10" s="40" t="str">
        <f>'Vstupy hybridů NIRs'!A19</f>
        <v>H5</v>
      </c>
      <c r="B10" s="41" t="e">
        <f>AVERAGE(Výpočty!G18:G20)</f>
        <v>#DIV/0!</v>
      </c>
      <c r="C10" s="42" t="e">
        <f>AVERAGE(Výpočty!Y18:Y20)</f>
        <v>#DIV/0!</v>
      </c>
      <c r="D10" s="97" t="e">
        <f>AVERAGE(Výpočty!AH18:AH20)</f>
        <v>#DIV/0!</v>
      </c>
      <c r="E10" s="117" t="e">
        <f>AVERAGE(Výpočty!AM18:AM20)</f>
        <v>#DIV/0!</v>
      </c>
      <c r="F10" s="113" t="e">
        <f>AVERAGE(Výpočty!AN18:AN20)</f>
        <v>#DIV/0!</v>
      </c>
      <c r="G10" s="113" t="e">
        <f>AVERAGE(Výpočty!AG18:AG20)</f>
        <v>#DIV/0!</v>
      </c>
      <c r="H10" s="113" t="e">
        <f>AVERAGE(Výpočty!AP18:AP20)</f>
        <v>#DIV/0!</v>
      </c>
      <c r="I10" s="113" t="e">
        <f>AVERAGE(Výpočty!AR18:AR20)</f>
        <v>#DIV/0!</v>
      </c>
      <c r="J10" s="118" t="e">
        <f>AVERAGE(Výpočty!AJ18:AJ20)</f>
        <v>#DIV/0!</v>
      </c>
      <c r="K10" s="101" t="e">
        <f>AVERAGE(Výpočty!AS18:AS20)</f>
        <v>#DIV/0!</v>
      </c>
      <c r="L10" s="101" t="e">
        <f>AVERAGE('Vstupy hybridů NIRs'!M19:M21)</f>
        <v>#DIV/0!</v>
      </c>
      <c r="M10" s="43" t="e">
        <f>AVERAGE(Výpočty!AW18:AW20)</f>
        <v>#DIV/0!</v>
      </c>
      <c r="N10" s="44" t="e">
        <f>AVERAGE(Výpočty!AX18:AX20)</f>
        <v>#DIV/0!</v>
      </c>
      <c r="O10" s="97" t="e">
        <f>AVERAGE(Výpočty!AY18:AY20)</f>
        <v>#DIV/0!</v>
      </c>
      <c r="P10" s="42" t="e">
        <f>AVERAGE(Výpočty!AZ18:AZ20)</f>
        <v>#DIV/0!</v>
      </c>
      <c r="Q10" s="44" t="e">
        <f>AVERAGE(Výpočty!BA18:BA20)</f>
        <v>#DIV/0!</v>
      </c>
    </row>
    <row r="11" spans="1:17" x14ac:dyDescent="0.2">
      <c r="A11" s="40" t="str">
        <f>'Vstupy hybridů NIRs'!A22</f>
        <v>H6</v>
      </c>
      <c r="B11" s="41" t="e">
        <f>AVERAGE(Výpočty!G21:G23)</f>
        <v>#DIV/0!</v>
      </c>
      <c r="C11" s="42" t="e">
        <f>AVERAGE(Výpočty!Y21:Y23)</f>
        <v>#DIV/0!</v>
      </c>
      <c r="D11" s="97" t="e">
        <f>AVERAGE(Výpočty!AH21:AH23)</f>
        <v>#DIV/0!</v>
      </c>
      <c r="E11" s="117" t="e">
        <f>AVERAGE(Výpočty!AM21:AM23)</f>
        <v>#DIV/0!</v>
      </c>
      <c r="F11" s="113" t="e">
        <f>AVERAGE(Výpočty!AN21:AN23)</f>
        <v>#DIV/0!</v>
      </c>
      <c r="G11" s="113" t="e">
        <f>AVERAGE(Výpočty!AG21:AG23)</f>
        <v>#DIV/0!</v>
      </c>
      <c r="H11" s="113" t="e">
        <f>AVERAGE(Výpočty!AP21:AP23)</f>
        <v>#DIV/0!</v>
      </c>
      <c r="I11" s="113" t="e">
        <f>AVERAGE(Výpočty!AR21:AR23)</f>
        <v>#DIV/0!</v>
      </c>
      <c r="J11" s="118" t="e">
        <f>AVERAGE(Výpočty!AJ21:AJ23)</f>
        <v>#DIV/0!</v>
      </c>
      <c r="K11" s="101" t="e">
        <f>AVERAGE(Výpočty!AS21:AS23)</f>
        <v>#DIV/0!</v>
      </c>
      <c r="L11" s="101" t="e">
        <f>AVERAGE('Vstupy hybridů NIRs'!M22:M24)</f>
        <v>#DIV/0!</v>
      </c>
      <c r="M11" s="43" t="e">
        <f>AVERAGE(Výpočty!AW21:AW23)</f>
        <v>#DIV/0!</v>
      </c>
      <c r="N11" s="44" t="e">
        <f>AVERAGE(Výpočty!AX21:AX23)</f>
        <v>#DIV/0!</v>
      </c>
      <c r="O11" s="97" t="e">
        <f>AVERAGE(Výpočty!AY21:AY23)</f>
        <v>#DIV/0!</v>
      </c>
      <c r="P11" s="42" t="e">
        <f>AVERAGE(Výpočty!AZ21:AZ23)</f>
        <v>#DIV/0!</v>
      </c>
      <c r="Q11" s="44" t="e">
        <f>AVERAGE(Výpočty!BA21:BA23)</f>
        <v>#DIV/0!</v>
      </c>
    </row>
    <row r="12" spans="1:17" ht="12.75" customHeight="1" x14ac:dyDescent="0.2">
      <c r="A12" s="40" t="str">
        <f>'Vstupy hybridů NIRs'!A25</f>
        <v>H7</v>
      </c>
      <c r="B12" s="41" t="e">
        <f>AVERAGE(Výpočty!G24:G26)</f>
        <v>#DIV/0!</v>
      </c>
      <c r="C12" s="42" t="e">
        <f>AVERAGE(Výpočty!Y24:Y26)</f>
        <v>#DIV/0!</v>
      </c>
      <c r="D12" s="97" t="e">
        <f>AVERAGE(Výpočty!AH24:AH26)</f>
        <v>#DIV/0!</v>
      </c>
      <c r="E12" s="117" t="e">
        <f>AVERAGE(Výpočty!AM24:AM26)</f>
        <v>#DIV/0!</v>
      </c>
      <c r="F12" s="113" t="e">
        <f>AVERAGE(Výpočty!AN24:AN26)</f>
        <v>#DIV/0!</v>
      </c>
      <c r="G12" s="113" t="e">
        <f>AVERAGE(Výpočty!AG24:AG26)</f>
        <v>#DIV/0!</v>
      </c>
      <c r="H12" s="113" t="e">
        <f>AVERAGE(Výpočty!AP24:AP26)</f>
        <v>#DIV/0!</v>
      </c>
      <c r="I12" s="113" t="e">
        <f>AVERAGE(Výpočty!AR24:AR26)</f>
        <v>#DIV/0!</v>
      </c>
      <c r="J12" s="118" t="e">
        <f>AVERAGE(Výpočty!AJ24:AJ26)</f>
        <v>#DIV/0!</v>
      </c>
      <c r="K12" s="101" t="e">
        <f>AVERAGE(Výpočty!AS24:AS26)</f>
        <v>#DIV/0!</v>
      </c>
      <c r="L12" s="101" t="e">
        <f>AVERAGE('Vstupy hybridů NIRs'!M25:M27)</f>
        <v>#DIV/0!</v>
      </c>
      <c r="M12" s="43" t="e">
        <f>AVERAGE(Výpočty!AW24:AW26)</f>
        <v>#DIV/0!</v>
      </c>
      <c r="N12" s="44" t="e">
        <f>AVERAGE(Výpočty!AX24:AX26)</f>
        <v>#DIV/0!</v>
      </c>
      <c r="O12" s="97" t="e">
        <f>AVERAGE(Výpočty!AY24:AY26)</f>
        <v>#DIV/0!</v>
      </c>
      <c r="P12" s="42" t="e">
        <f>AVERAGE(Výpočty!AZ24:AZ26)</f>
        <v>#DIV/0!</v>
      </c>
      <c r="Q12" s="44" t="e">
        <f>AVERAGE(Výpočty!BA24:BA26)</f>
        <v>#DIV/0!</v>
      </c>
    </row>
    <row r="13" spans="1:17" x14ac:dyDescent="0.2">
      <c r="A13" s="40" t="str">
        <f>'Vstupy hybridů NIRs'!A28</f>
        <v>H8</v>
      </c>
      <c r="B13" s="41" t="e">
        <f>AVERAGE(Výpočty!G27:G29)</f>
        <v>#DIV/0!</v>
      </c>
      <c r="C13" s="42" t="e">
        <f>AVERAGE(Výpočty!Y27:Y29)</f>
        <v>#DIV/0!</v>
      </c>
      <c r="D13" s="97" t="e">
        <f>AVERAGE(Výpočty!AH27:AH29)</f>
        <v>#DIV/0!</v>
      </c>
      <c r="E13" s="117" t="e">
        <f>AVERAGE(Výpočty!AM27:AM29)</f>
        <v>#DIV/0!</v>
      </c>
      <c r="F13" s="113" t="e">
        <f>AVERAGE(Výpočty!AN27:AN29)</f>
        <v>#DIV/0!</v>
      </c>
      <c r="G13" s="113" t="e">
        <f>AVERAGE(Výpočty!AG27:AG29)</f>
        <v>#DIV/0!</v>
      </c>
      <c r="H13" s="113" t="e">
        <f>AVERAGE(Výpočty!AP27:AP29)</f>
        <v>#DIV/0!</v>
      </c>
      <c r="I13" s="113" t="e">
        <f>AVERAGE(Výpočty!AR27:AR29)</f>
        <v>#DIV/0!</v>
      </c>
      <c r="J13" s="118" t="e">
        <f>AVERAGE(Výpočty!AJ27:AJ29)</f>
        <v>#DIV/0!</v>
      </c>
      <c r="K13" s="101" t="e">
        <f>AVERAGE(Výpočty!AS27:AS29)</f>
        <v>#DIV/0!</v>
      </c>
      <c r="L13" s="101" t="e">
        <f>AVERAGE('Vstupy hybridů NIRs'!M28:M30)</f>
        <v>#DIV/0!</v>
      </c>
      <c r="M13" s="43" t="e">
        <f>AVERAGE(Výpočty!AW27:AW29)</f>
        <v>#DIV/0!</v>
      </c>
      <c r="N13" s="44" t="e">
        <f>AVERAGE(Výpočty!AX27:AX29)</f>
        <v>#DIV/0!</v>
      </c>
      <c r="O13" s="97" t="e">
        <f>AVERAGE(Výpočty!AY27:AY29)</f>
        <v>#DIV/0!</v>
      </c>
      <c r="P13" s="42" t="e">
        <f>AVERAGE(Výpočty!AZ27:AZ29)</f>
        <v>#DIV/0!</v>
      </c>
      <c r="Q13" s="44" t="e">
        <f>AVERAGE(Výpočty!BA27:BA29)</f>
        <v>#DIV/0!</v>
      </c>
    </row>
    <row r="14" spans="1:17" x14ac:dyDescent="0.2">
      <c r="A14" s="40" t="str">
        <f>'Vstupy hybridů NIRs'!A31</f>
        <v>H9</v>
      </c>
      <c r="B14" s="41" t="e">
        <f>AVERAGE(Výpočty!G30:G32)</f>
        <v>#DIV/0!</v>
      </c>
      <c r="C14" s="42" t="e">
        <f>AVERAGE(Výpočty!Y30:Y32)</f>
        <v>#DIV/0!</v>
      </c>
      <c r="D14" s="97" t="e">
        <f>AVERAGE(Výpočty!AH30:AH32)</f>
        <v>#DIV/0!</v>
      </c>
      <c r="E14" s="117" t="e">
        <f>AVERAGE(Výpočty!AM30:AM32)</f>
        <v>#DIV/0!</v>
      </c>
      <c r="F14" s="113" t="e">
        <f>AVERAGE(Výpočty!AN30:AN32)</f>
        <v>#DIV/0!</v>
      </c>
      <c r="G14" s="113" t="e">
        <f>AVERAGE(Výpočty!AG30:AG32)</f>
        <v>#DIV/0!</v>
      </c>
      <c r="H14" s="113" t="e">
        <f>AVERAGE(Výpočty!AP30:AP32)</f>
        <v>#DIV/0!</v>
      </c>
      <c r="I14" s="113" t="e">
        <f>AVERAGE(Výpočty!AR30:AR32)</f>
        <v>#DIV/0!</v>
      </c>
      <c r="J14" s="118" t="e">
        <f>AVERAGE(Výpočty!AJ30:AJ32)</f>
        <v>#DIV/0!</v>
      </c>
      <c r="K14" s="101" t="e">
        <f>AVERAGE(Výpočty!AS30:AS32)</f>
        <v>#DIV/0!</v>
      </c>
      <c r="L14" s="101" t="e">
        <f>AVERAGE('Vstupy hybridů NIRs'!M31:M33)</f>
        <v>#DIV/0!</v>
      </c>
      <c r="M14" s="43" t="e">
        <f>AVERAGE(Výpočty!AW30:AW32)</f>
        <v>#DIV/0!</v>
      </c>
      <c r="N14" s="44" t="e">
        <f>AVERAGE(Výpočty!AX30:AX32)</f>
        <v>#DIV/0!</v>
      </c>
      <c r="O14" s="97" t="e">
        <f>AVERAGE(Výpočty!AY30:AY32)</f>
        <v>#DIV/0!</v>
      </c>
      <c r="P14" s="42" t="e">
        <f>AVERAGE(Výpočty!AZ30:AZ32)</f>
        <v>#DIV/0!</v>
      </c>
      <c r="Q14" s="44" t="e">
        <f>AVERAGE(Výpočty!BA30:BA32)</f>
        <v>#DIV/0!</v>
      </c>
    </row>
    <row r="15" spans="1:17" x14ac:dyDescent="0.2">
      <c r="A15" s="40" t="str">
        <f>'Vstupy hybridů NIRs'!A34</f>
        <v>H10</v>
      </c>
      <c r="B15" s="41" t="e">
        <f>AVERAGE(Výpočty!G33:G35)</f>
        <v>#DIV/0!</v>
      </c>
      <c r="C15" s="42" t="e">
        <f>AVERAGE(Výpočty!Y33:Y35)</f>
        <v>#DIV/0!</v>
      </c>
      <c r="D15" s="97" t="e">
        <f>AVERAGE(Výpočty!AH33:AH35)</f>
        <v>#DIV/0!</v>
      </c>
      <c r="E15" s="117" t="e">
        <f>AVERAGE(Výpočty!AM33:AM35)</f>
        <v>#DIV/0!</v>
      </c>
      <c r="F15" s="113" t="e">
        <f>AVERAGE(Výpočty!AN33:AN35)</f>
        <v>#DIV/0!</v>
      </c>
      <c r="G15" s="113" t="e">
        <f>AVERAGE(Výpočty!AG33:AG35)</f>
        <v>#DIV/0!</v>
      </c>
      <c r="H15" s="113" t="e">
        <f>AVERAGE(Výpočty!AP33:AP35)</f>
        <v>#DIV/0!</v>
      </c>
      <c r="I15" s="113" t="e">
        <f>AVERAGE(Výpočty!AR33:AR35)</f>
        <v>#DIV/0!</v>
      </c>
      <c r="J15" s="118" t="e">
        <f>AVERAGE(Výpočty!AJ33:AJ35)</f>
        <v>#DIV/0!</v>
      </c>
      <c r="K15" s="101" t="e">
        <f>AVERAGE(Výpočty!AS33:AS35)</f>
        <v>#DIV/0!</v>
      </c>
      <c r="L15" s="101" t="e">
        <f>AVERAGE('Vstupy hybridů NIRs'!M34:M36)</f>
        <v>#DIV/0!</v>
      </c>
      <c r="M15" s="43" t="e">
        <f>AVERAGE(Výpočty!AW33:AW35)</f>
        <v>#DIV/0!</v>
      </c>
      <c r="N15" s="44" t="e">
        <f>AVERAGE(Výpočty!AX33:AX35)</f>
        <v>#DIV/0!</v>
      </c>
      <c r="O15" s="97" t="e">
        <f>AVERAGE(Výpočty!AY33:AY35)</f>
        <v>#DIV/0!</v>
      </c>
      <c r="P15" s="42" t="e">
        <f>AVERAGE(Výpočty!AZ33:AZ35)</f>
        <v>#DIV/0!</v>
      </c>
      <c r="Q15" s="44" t="e">
        <f>AVERAGE(Výpočty!BA33:BA35)</f>
        <v>#DIV/0!</v>
      </c>
    </row>
    <row r="16" spans="1:17" x14ac:dyDescent="0.2">
      <c r="A16" s="40" t="str">
        <f>'Vstupy hybridů NIRs'!A37</f>
        <v>H11</v>
      </c>
      <c r="B16" s="41" t="e">
        <f>AVERAGE(Výpočty!G36:G38)</f>
        <v>#DIV/0!</v>
      </c>
      <c r="C16" s="42" t="e">
        <f>AVERAGE(Výpočty!Y36:Y38)</f>
        <v>#DIV/0!</v>
      </c>
      <c r="D16" s="97" t="e">
        <f>AVERAGE(Výpočty!AH36:AH38)</f>
        <v>#DIV/0!</v>
      </c>
      <c r="E16" s="117" t="e">
        <f>AVERAGE(Výpočty!AM36:AM38)</f>
        <v>#DIV/0!</v>
      </c>
      <c r="F16" s="113" t="e">
        <f>AVERAGE(Výpočty!AN36:AN38)</f>
        <v>#DIV/0!</v>
      </c>
      <c r="G16" s="113" t="e">
        <f>AVERAGE(Výpočty!AG36:AG38)</f>
        <v>#DIV/0!</v>
      </c>
      <c r="H16" s="113" t="e">
        <f>AVERAGE(Výpočty!AP36:AP38)</f>
        <v>#DIV/0!</v>
      </c>
      <c r="I16" s="113" t="e">
        <f>AVERAGE(Výpočty!AR36:AR38)</f>
        <v>#DIV/0!</v>
      </c>
      <c r="J16" s="118" t="e">
        <f>AVERAGE(Výpočty!AJ36:AJ38)</f>
        <v>#DIV/0!</v>
      </c>
      <c r="K16" s="101" t="e">
        <f>AVERAGE(Výpočty!AS36:AS38)</f>
        <v>#DIV/0!</v>
      </c>
      <c r="L16" s="101" t="e">
        <f>AVERAGE('Vstupy hybridů NIRs'!M37:M39)</f>
        <v>#DIV/0!</v>
      </c>
      <c r="M16" s="43" t="e">
        <f>AVERAGE(Výpočty!AW36:AW38)</f>
        <v>#DIV/0!</v>
      </c>
      <c r="N16" s="44" t="e">
        <f>AVERAGE(Výpočty!AX36:AX38)</f>
        <v>#DIV/0!</v>
      </c>
      <c r="O16" s="97" t="e">
        <f>AVERAGE(Výpočty!AY36:AY38)</f>
        <v>#DIV/0!</v>
      </c>
      <c r="P16" s="42" t="e">
        <f>AVERAGE(Výpočty!AZ36:AZ38)</f>
        <v>#DIV/0!</v>
      </c>
      <c r="Q16" s="44" t="e">
        <f>AVERAGE(Výpočty!BA36:BA38)</f>
        <v>#DIV/0!</v>
      </c>
    </row>
    <row r="17" spans="1:17" x14ac:dyDescent="0.2">
      <c r="A17" s="40" t="str">
        <f>'Vstupy hybridů NIRs'!A40</f>
        <v>H12</v>
      </c>
      <c r="B17" s="41" t="e">
        <f>AVERAGE(Výpočty!G39:G41)</f>
        <v>#DIV/0!</v>
      </c>
      <c r="C17" s="42" t="e">
        <f>AVERAGE(Výpočty!Y39:Y41)</f>
        <v>#DIV/0!</v>
      </c>
      <c r="D17" s="97" t="e">
        <f>AVERAGE(Výpočty!AH39:AH41)</f>
        <v>#DIV/0!</v>
      </c>
      <c r="E17" s="117" t="e">
        <f>AVERAGE(Výpočty!AM39:AM41)</f>
        <v>#DIV/0!</v>
      </c>
      <c r="F17" s="113" t="e">
        <f>AVERAGE(Výpočty!AN39:AN41)</f>
        <v>#DIV/0!</v>
      </c>
      <c r="G17" s="113" t="e">
        <f>AVERAGE(Výpočty!AG39:AG41)</f>
        <v>#DIV/0!</v>
      </c>
      <c r="H17" s="113" t="e">
        <f>AVERAGE(Výpočty!AP39:AP41)</f>
        <v>#DIV/0!</v>
      </c>
      <c r="I17" s="113" t="e">
        <f>AVERAGE(Výpočty!AR39:AR41)</f>
        <v>#DIV/0!</v>
      </c>
      <c r="J17" s="118" t="e">
        <f>AVERAGE(Výpočty!AJ39:AJ41)</f>
        <v>#DIV/0!</v>
      </c>
      <c r="K17" s="101" t="e">
        <f>AVERAGE(Výpočty!AS39:AS41)</f>
        <v>#DIV/0!</v>
      </c>
      <c r="L17" s="101" t="e">
        <f>AVERAGE('Vstupy hybridů NIRs'!M40:M42)</f>
        <v>#DIV/0!</v>
      </c>
      <c r="M17" s="43" t="e">
        <f>AVERAGE(Výpočty!AW39:AW41)</f>
        <v>#DIV/0!</v>
      </c>
      <c r="N17" s="44" t="e">
        <f>AVERAGE(Výpočty!AX39:AX41)</f>
        <v>#DIV/0!</v>
      </c>
      <c r="O17" s="97" t="e">
        <f>AVERAGE(Výpočty!AY39:AY41)</f>
        <v>#DIV/0!</v>
      </c>
      <c r="P17" s="42" t="e">
        <f>AVERAGE(Výpočty!AZ39:AZ41)</f>
        <v>#DIV/0!</v>
      </c>
      <c r="Q17" s="44" t="e">
        <f>AVERAGE(Výpočty!BA39:BA41)</f>
        <v>#DIV/0!</v>
      </c>
    </row>
    <row r="18" spans="1:17" x14ac:dyDescent="0.2">
      <c r="A18" s="40" t="str">
        <f>'Vstupy hybridů NIRs'!A43</f>
        <v>H13</v>
      </c>
      <c r="B18" s="41" t="e">
        <f>AVERAGE(Výpočty!G42:G44)</f>
        <v>#DIV/0!</v>
      </c>
      <c r="C18" s="42" t="e">
        <f>AVERAGE(Výpočty!Y42:Y44)</f>
        <v>#DIV/0!</v>
      </c>
      <c r="D18" s="97" t="e">
        <f>AVERAGE(Výpočty!AH42:AH44)</f>
        <v>#DIV/0!</v>
      </c>
      <c r="E18" s="117" t="e">
        <f>AVERAGE(Výpočty!AM42:AM44)</f>
        <v>#DIV/0!</v>
      </c>
      <c r="F18" s="113" t="e">
        <f>AVERAGE(Výpočty!AN42:AN44)</f>
        <v>#DIV/0!</v>
      </c>
      <c r="G18" s="113" t="e">
        <f>AVERAGE(Výpočty!AG42:AG44)</f>
        <v>#DIV/0!</v>
      </c>
      <c r="H18" s="113" t="e">
        <f>AVERAGE(Výpočty!AP42:AP44)</f>
        <v>#DIV/0!</v>
      </c>
      <c r="I18" s="113" t="e">
        <f>AVERAGE(Výpočty!AR42:AR44)</f>
        <v>#DIV/0!</v>
      </c>
      <c r="J18" s="118" t="e">
        <f>AVERAGE(Výpočty!AJ42:AJ44)</f>
        <v>#DIV/0!</v>
      </c>
      <c r="K18" s="101" t="e">
        <f>AVERAGE(Výpočty!AS42:AS44)</f>
        <v>#DIV/0!</v>
      </c>
      <c r="L18" s="101" t="e">
        <f>AVERAGE('Vstupy hybridů NIRs'!M43:M45)</f>
        <v>#DIV/0!</v>
      </c>
      <c r="M18" s="43" t="e">
        <f>AVERAGE(Výpočty!AW42:AW44)</f>
        <v>#DIV/0!</v>
      </c>
      <c r="N18" s="44" t="e">
        <f>AVERAGE(Výpočty!AX42:AX44)</f>
        <v>#DIV/0!</v>
      </c>
      <c r="O18" s="97" t="e">
        <f>AVERAGE(Výpočty!AY42:AY44)</f>
        <v>#DIV/0!</v>
      </c>
      <c r="P18" s="42" t="e">
        <f>AVERAGE(Výpočty!AZ42:AZ44)</f>
        <v>#DIV/0!</v>
      </c>
      <c r="Q18" s="44" t="e">
        <f>AVERAGE(Výpočty!BA42:BA44)</f>
        <v>#DIV/0!</v>
      </c>
    </row>
    <row r="19" spans="1:17" x14ac:dyDescent="0.2">
      <c r="A19" s="40" t="str">
        <f>'Vstupy hybridů NIRs'!A46</f>
        <v>H14</v>
      </c>
      <c r="B19" s="41" t="e">
        <f>AVERAGE(Výpočty!G45:G47)</f>
        <v>#DIV/0!</v>
      </c>
      <c r="C19" s="42" t="e">
        <f>AVERAGE(Výpočty!Y45:Y47)</f>
        <v>#DIV/0!</v>
      </c>
      <c r="D19" s="97" t="e">
        <f>AVERAGE(Výpočty!AH45:AH47)</f>
        <v>#DIV/0!</v>
      </c>
      <c r="E19" s="117" t="e">
        <f>AVERAGE(Výpočty!AM45:AM47)</f>
        <v>#DIV/0!</v>
      </c>
      <c r="F19" s="113" t="e">
        <f>AVERAGE(Výpočty!AN45:AN47)</f>
        <v>#DIV/0!</v>
      </c>
      <c r="G19" s="113" t="e">
        <f>AVERAGE(Výpočty!AG45:AG47)</f>
        <v>#DIV/0!</v>
      </c>
      <c r="H19" s="113" t="e">
        <f>AVERAGE(Výpočty!AP45:AP47)</f>
        <v>#DIV/0!</v>
      </c>
      <c r="I19" s="113" t="e">
        <f>AVERAGE(Výpočty!AR45:AR47)</f>
        <v>#DIV/0!</v>
      </c>
      <c r="J19" s="118" t="e">
        <f>AVERAGE(Výpočty!AJ45:AJ47)</f>
        <v>#DIV/0!</v>
      </c>
      <c r="K19" s="101" t="e">
        <f>AVERAGE(Výpočty!AS45:AS47)</f>
        <v>#DIV/0!</v>
      </c>
      <c r="L19" s="101" t="e">
        <f>AVERAGE('Vstupy hybridů NIRs'!M46:M48)</f>
        <v>#DIV/0!</v>
      </c>
      <c r="M19" s="43" t="e">
        <f>AVERAGE(Výpočty!AW45:AW47)</f>
        <v>#DIV/0!</v>
      </c>
      <c r="N19" s="44" t="e">
        <f>AVERAGE(Výpočty!AX45:AX47)</f>
        <v>#DIV/0!</v>
      </c>
      <c r="O19" s="97" t="e">
        <f>AVERAGE(Výpočty!AY45:AY47)</f>
        <v>#DIV/0!</v>
      </c>
      <c r="P19" s="42" t="e">
        <f>AVERAGE(Výpočty!AZ45:AZ47)</f>
        <v>#DIV/0!</v>
      </c>
      <c r="Q19" s="44" t="e">
        <f>AVERAGE(Výpočty!BA45:BA47)</f>
        <v>#DIV/0!</v>
      </c>
    </row>
    <row r="20" spans="1:17" x14ac:dyDescent="0.2">
      <c r="A20" s="40" t="str">
        <f>'Vstupy hybridů NIRs'!A49</f>
        <v>H15</v>
      </c>
      <c r="B20" s="41" t="e">
        <f>AVERAGE(Výpočty!G48:G50)</f>
        <v>#DIV/0!</v>
      </c>
      <c r="C20" s="42" t="e">
        <f>AVERAGE(Výpočty!Y48:Y50)</f>
        <v>#DIV/0!</v>
      </c>
      <c r="D20" s="97" t="e">
        <f>AVERAGE(Výpočty!AH48:AH50)</f>
        <v>#DIV/0!</v>
      </c>
      <c r="E20" s="117" t="e">
        <f>AVERAGE(Výpočty!AM48:AM50)</f>
        <v>#DIV/0!</v>
      </c>
      <c r="F20" s="113" t="e">
        <f>AVERAGE(Výpočty!AN48:AN50)</f>
        <v>#DIV/0!</v>
      </c>
      <c r="G20" s="113" t="e">
        <f>AVERAGE(Výpočty!AG48:AG50)</f>
        <v>#DIV/0!</v>
      </c>
      <c r="H20" s="113" t="e">
        <f>AVERAGE(Výpočty!AP48:AP50)</f>
        <v>#DIV/0!</v>
      </c>
      <c r="I20" s="113" t="e">
        <f>AVERAGE(Výpočty!AR48:AR50)</f>
        <v>#DIV/0!</v>
      </c>
      <c r="J20" s="118" t="e">
        <f>AVERAGE(Výpočty!AJ48:AJ50)</f>
        <v>#DIV/0!</v>
      </c>
      <c r="K20" s="101" t="e">
        <f>AVERAGE(Výpočty!AS48:AS50)</f>
        <v>#DIV/0!</v>
      </c>
      <c r="L20" s="101" t="e">
        <f>AVERAGE('Vstupy hybridů NIRs'!M49:M51)</f>
        <v>#DIV/0!</v>
      </c>
      <c r="M20" s="43" t="e">
        <f>AVERAGE(Výpočty!AW48:AW50)</f>
        <v>#DIV/0!</v>
      </c>
      <c r="N20" s="44" t="e">
        <f>AVERAGE(Výpočty!AX48:AX50)</f>
        <v>#DIV/0!</v>
      </c>
      <c r="O20" s="97" t="e">
        <f>AVERAGE(Výpočty!AY48:AY50)</f>
        <v>#DIV/0!</v>
      </c>
      <c r="P20" s="42" t="e">
        <f>AVERAGE(Výpočty!AZ48:AZ50)</f>
        <v>#DIV/0!</v>
      </c>
      <c r="Q20" s="44" t="e">
        <f>AVERAGE(Výpočty!BA48:BA50)</f>
        <v>#DIV/0!</v>
      </c>
    </row>
    <row r="21" spans="1:17" x14ac:dyDescent="0.2">
      <c r="A21" s="40" t="str">
        <f>'Vstupy hybridů NIRs'!A52</f>
        <v>H16</v>
      </c>
      <c r="B21" s="41" t="e">
        <f>AVERAGE(Výpočty!G51:G53)</f>
        <v>#DIV/0!</v>
      </c>
      <c r="C21" s="42" t="e">
        <f>AVERAGE(Výpočty!Y51:Y53)</f>
        <v>#DIV/0!</v>
      </c>
      <c r="D21" s="97" t="e">
        <f>AVERAGE(Výpočty!AH51:AH53)</f>
        <v>#DIV/0!</v>
      </c>
      <c r="E21" s="117" t="e">
        <f>AVERAGE(Výpočty!AM51:AM53)</f>
        <v>#DIV/0!</v>
      </c>
      <c r="F21" s="113" t="e">
        <f>AVERAGE(Výpočty!AN51:AN53)</f>
        <v>#DIV/0!</v>
      </c>
      <c r="G21" s="113" t="e">
        <f>AVERAGE(Výpočty!AG51:AG53)</f>
        <v>#DIV/0!</v>
      </c>
      <c r="H21" s="113" t="e">
        <f>AVERAGE(Výpočty!AP51:AP53)</f>
        <v>#DIV/0!</v>
      </c>
      <c r="I21" s="113" t="e">
        <f>AVERAGE(Výpočty!AR51:AR53)</f>
        <v>#DIV/0!</v>
      </c>
      <c r="J21" s="118" t="e">
        <f>AVERAGE(Výpočty!AJ51:AJ53)</f>
        <v>#DIV/0!</v>
      </c>
      <c r="K21" s="101" t="e">
        <f>AVERAGE(Výpočty!AS51:AS53)</f>
        <v>#DIV/0!</v>
      </c>
      <c r="L21" s="101" t="e">
        <f>AVERAGE('Vstupy hybridů NIRs'!M52:M54)</f>
        <v>#DIV/0!</v>
      </c>
      <c r="M21" s="43" t="e">
        <f>AVERAGE(Výpočty!AW51:AW53)</f>
        <v>#DIV/0!</v>
      </c>
      <c r="N21" s="44" t="e">
        <f>AVERAGE(Výpočty!AX51:AX53)</f>
        <v>#DIV/0!</v>
      </c>
      <c r="O21" s="97" t="e">
        <f>AVERAGE(Výpočty!AY51:AY53)</f>
        <v>#DIV/0!</v>
      </c>
      <c r="P21" s="42" t="e">
        <f>AVERAGE(Výpočty!AZ51:AZ53)</f>
        <v>#DIV/0!</v>
      </c>
      <c r="Q21" s="44" t="e">
        <f>AVERAGE(Výpočty!BA51:BA53)</f>
        <v>#DIV/0!</v>
      </c>
    </row>
    <row r="22" spans="1:17" x14ac:dyDescent="0.2">
      <c r="A22" s="40" t="str">
        <f>'Vstupy hybridů NIRs'!A55</f>
        <v>H17</v>
      </c>
      <c r="B22" s="41" t="e">
        <f>AVERAGE(Výpočty!G54:G56)</f>
        <v>#DIV/0!</v>
      </c>
      <c r="C22" s="42" t="e">
        <f>AVERAGE(Výpočty!Y54:Y56)</f>
        <v>#DIV/0!</v>
      </c>
      <c r="D22" s="97" t="e">
        <f>AVERAGE(Výpočty!AH54:AH56)</f>
        <v>#DIV/0!</v>
      </c>
      <c r="E22" s="117" t="e">
        <f>AVERAGE(Výpočty!AM54:AM56)</f>
        <v>#DIV/0!</v>
      </c>
      <c r="F22" s="113" t="e">
        <f>AVERAGE(Výpočty!AN54:AN56)</f>
        <v>#DIV/0!</v>
      </c>
      <c r="G22" s="113" t="e">
        <f>AVERAGE(Výpočty!AG54:AG56)</f>
        <v>#DIV/0!</v>
      </c>
      <c r="H22" s="113" t="e">
        <f>AVERAGE(Výpočty!AP54:AP56)</f>
        <v>#DIV/0!</v>
      </c>
      <c r="I22" s="113" t="e">
        <f>AVERAGE(Výpočty!AR54:AR56)</f>
        <v>#DIV/0!</v>
      </c>
      <c r="J22" s="118" t="e">
        <f>AVERAGE(Výpočty!AJ54:AJ56)</f>
        <v>#DIV/0!</v>
      </c>
      <c r="K22" s="101" t="e">
        <f>AVERAGE(Výpočty!AS54:AS56)</f>
        <v>#DIV/0!</v>
      </c>
      <c r="L22" s="101" t="e">
        <f>AVERAGE('Vstupy hybridů NIRs'!M55:M57)</f>
        <v>#DIV/0!</v>
      </c>
      <c r="M22" s="43" t="e">
        <f>AVERAGE(Výpočty!AW54:AW56)</f>
        <v>#DIV/0!</v>
      </c>
      <c r="N22" s="44" t="e">
        <f>AVERAGE(Výpočty!AX54:AX56)</f>
        <v>#DIV/0!</v>
      </c>
      <c r="O22" s="97" t="e">
        <f>AVERAGE(Výpočty!AY54:AY56)</f>
        <v>#DIV/0!</v>
      </c>
      <c r="P22" s="42" t="e">
        <f>AVERAGE(Výpočty!AZ54:AZ56)</f>
        <v>#DIV/0!</v>
      </c>
      <c r="Q22" s="44" t="e">
        <f>AVERAGE(Výpočty!BA54:BA56)</f>
        <v>#DIV/0!</v>
      </c>
    </row>
    <row r="23" spans="1:17" x14ac:dyDescent="0.2">
      <c r="A23" s="40" t="str">
        <f>'Vstupy hybridů NIRs'!A58</f>
        <v>H18</v>
      </c>
      <c r="B23" s="41" t="e">
        <f>AVERAGE(Výpočty!G57:G59)</f>
        <v>#DIV/0!</v>
      </c>
      <c r="C23" s="42" t="e">
        <f>AVERAGE(Výpočty!Y57:Y59)</f>
        <v>#DIV/0!</v>
      </c>
      <c r="D23" s="97" t="e">
        <f>AVERAGE(Výpočty!AH57:AH59)</f>
        <v>#DIV/0!</v>
      </c>
      <c r="E23" s="117" t="e">
        <f>AVERAGE(Výpočty!AM57:AM59)</f>
        <v>#DIV/0!</v>
      </c>
      <c r="F23" s="113" t="e">
        <f>AVERAGE(Výpočty!AN57:AN59)</f>
        <v>#DIV/0!</v>
      </c>
      <c r="G23" s="113" t="e">
        <f>AVERAGE(Výpočty!AG57:AG59)</f>
        <v>#DIV/0!</v>
      </c>
      <c r="H23" s="113" t="e">
        <f>AVERAGE(Výpočty!AP57:AP59)</f>
        <v>#DIV/0!</v>
      </c>
      <c r="I23" s="113" t="e">
        <f>AVERAGE(Výpočty!AR57:AR59)</f>
        <v>#DIV/0!</v>
      </c>
      <c r="J23" s="118" t="e">
        <f>AVERAGE(Výpočty!AJ57:AJ59)</f>
        <v>#DIV/0!</v>
      </c>
      <c r="K23" s="101" t="e">
        <f>AVERAGE(Výpočty!AS57:AS59)</f>
        <v>#DIV/0!</v>
      </c>
      <c r="L23" s="101" t="e">
        <f>AVERAGE('Vstupy hybridů NIRs'!M58:M60)</f>
        <v>#DIV/0!</v>
      </c>
      <c r="M23" s="43" t="e">
        <f>AVERAGE(Výpočty!AW57:AW59)</f>
        <v>#DIV/0!</v>
      </c>
      <c r="N23" s="44" t="e">
        <f>AVERAGE(Výpočty!AX57:AX59)</f>
        <v>#DIV/0!</v>
      </c>
      <c r="O23" s="97" t="e">
        <f>AVERAGE(Výpočty!AY57:AY59)</f>
        <v>#DIV/0!</v>
      </c>
      <c r="P23" s="42" t="e">
        <f>AVERAGE(Výpočty!AZ57:AZ59)</f>
        <v>#DIV/0!</v>
      </c>
      <c r="Q23" s="44" t="e">
        <f>AVERAGE(Výpočty!BA57:BA59)</f>
        <v>#DIV/0!</v>
      </c>
    </row>
    <row r="24" spans="1:17" x14ac:dyDescent="0.2">
      <c r="A24" s="40" t="str">
        <f>'Vstupy hybridů NIRs'!A61</f>
        <v>H19</v>
      </c>
      <c r="B24" s="41" t="e">
        <f>AVERAGE(Výpočty!G60:G62)</f>
        <v>#DIV/0!</v>
      </c>
      <c r="C24" s="42" t="e">
        <f>AVERAGE(Výpočty!Y60:Y62)</f>
        <v>#DIV/0!</v>
      </c>
      <c r="D24" s="97" t="e">
        <f>AVERAGE(Výpočty!AH60:AH62)</f>
        <v>#DIV/0!</v>
      </c>
      <c r="E24" s="117" t="e">
        <f>AVERAGE(Výpočty!AM60:AM62)</f>
        <v>#DIV/0!</v>
      </c>
      <c r="F24" s="113" t="e">
        <f>AVERAGE(Výpočty!AN60:AN62)</f>
        <v>#DIV/0!</v>
      </c>
      <c r="G24" s="113" t="e">
        <f>AVERAGE(Výpočty!AG60:AG62)</f>
        <v>#DIV/0!</v>
      </c>
      <c r="H24" s="113" t="e">
        <f>AVERAGE(Výpočty!AP60:AP62)</f>
        <v>#DIV/0!</v>
      </c>
      <c r="I24" s="113" t="e">
        <f>AVERAGE(Výpočty!AR60:AR62)</f>
        <v>#DIV/0!</v>
      </c>
      <c r="J24" s="118" t="e">
        <f>AVERAGE(Výpočty!AJ60:AJ62)</f>
        <v>#DIV/0!</v>
      </c>
      <c r="K24" s="101" t="e">
        <f>AVERAGE(Výpočty!AS60:AS62)</f>
        <v>#DIV/0!</v>
      </c>
      <c r="L24" s="101" t="e">
        <f>AVERAGE('Vstupy hybridů NIRs'!M61:M63)</f>
        <v>#DIV/0!</v>
      </c>
      <c r="M24" s="43" t="e">
        <f>AVERAGE(Výpočty!AW60:AW62)</f>
        <v>#DIV/0!</v>
      </c>
      <c r="N24" s="44" t="e">
        <f>AVERAGE(Výpočty!AX60:AX62)</f>
        <v>#DIV/0!</v>
      </c>
      <c r="O24" s="97" t="e">
        <f>AVERAGE(Výpočty!AY60:AY62)</f>
        <v>#DIV/0!</v>
      </c>
      <c r="P24" s="42" t="e">
        <f>AVERAGE(Výpočty!AZ60:AZ62)</f>
        <v>#DIV/0!</v>
      </c>
      <c r="Q24" s="44" t="e">
        <f>AVERAGE(Výpočty!BA60:BA62)</f>
        <v>#DIV/0!</v>
      </c>
    </row>
    <row r="25" spans="1:17" ht="13.5" thickBot="1" x14ac:dyDescent="0.25">
      <c r="A25" s="45" t="str">
        <f>'Vstupy hybridů NIRs'!A64</f>
        <v>H20</v>
      </c>
      <c r="B25" s="46" t="e">
        <f>AVERAGE(Výpočty!G63:G65)</f>
        <v>#DIV/0!</v>
      </c>
      <c r="C25" s="47" t="e">
        <f>AVERAGE(Výpočty!Y63:Y65)</f>
        <v>#DIV/0!</v>
      </c>
      <c r="D25" s="98" t="e">
        <f>AVERAGE(Výpočty!AH63:AH65)</f>
        <v>#DIV/0!</v>
      </c>
      <c r="E25" s="119" t="e">
        <f>AVERAGE(Výpočty!AM63:AM65)</f>
        <v>#DIV/0!</v>
      </c>
      <c r="F25" s="120" t="e">
        <f>AVERAGE(Výpočty!AN63:AN65)</f>
        <v>#DIV/0!</v>
      </c>
      <c r="G25" s="120" t="e">
        <f>AVERAGE(Výpočty!AG63:AG65)</f>
        <v>#DIV/0!</v>
      </c>
      <c r="H25" s="120" t="e">
        <f>AVERAGE(Výpočty!AP63:AP65)</f>
        <v>#DIV/0!</v>
      </c>
      <c r="I25" s="120" t="e">
        <f>AVERAGE(Výpočty!AR63:AR65)</f>
        <v>#DIV/0!</v>
      </c>
      <c r="J25" s="121" t="e">
        <f>AVERAGE(Výpočty!AJ63:AJ65)</f>
        <v>#DIV/0!</v>
      </c>
      <c r="K25" s="102" t="e">
        <f>AVERAGE(Výpočty!AS63:AS65)</f>
        <v>#DIV/0!</v>
      </c>
      <c r="L25" s="102" t="e">
        <f>AVERAGE('Vstupy hybridů NIRs'!M64:M66)</f>
        <v>#DIV/0!</v>
      </c>
      <c r="M25" s="48" t="e">
        <f>AVERAGE(Výpočty!AW63:AW65)</f>
        <v>#DIV/0!</v>
      </c>
      <c r="N25" s="49" t="e">
        <f>AVERAGE(Výpočty!AX63:AX65)</f>
        <v>#DIV/0!</v>
      </c>
      <c r="O25" s="98" t="e">
        <f>AVERAGE(Výpočty!AY63:AY65)</f>
        <v>#DIV/0!</v>
      </c>
      <c r="P25" s="47" t="e">
        <f>AVERAGE(Výpočty!AZ63:AZ65)</f>
        <v>#DIV/0!</v>
      </c>
      <c r="Q25" s="49" t="e">
        <f>AVERAGE(Výpočty!BA63:BA65)</f>
        <v>#DIV/0!</v>
      </c>
    </row>
  </sheetData>
  <sheetProtection password="A042" sheet="1" objects="1" scenarios="1"/>
  <mergeCells count="8">
    <mergeCell ref="M3:N3"/>
    <mergeCell ref="P3:Q4"/>
    <mergeCell ref="A1:E1"/>
    <mergeCell ref="A3:A4"/>
    <mergeCell ref="D3:D4"/>
    <mergeCell ref="E3:J3"/>
    <mergeCell ref="K3:L3"/>
    <mergeCell ref="O3:O4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showGridLines="0" zoomScale="90" zoomScaleNormal="90" workbookViewId="0">
      <selection activeCell="A28" sqref="A28"/>
    </sheetView>
  </sheetViews>
  <sheetFormatPr defaultColWidth="11.5703125" defaultRowHeight="12.75" x14ac:dyDescent="0.2"/>
  <cols>
    <col min="1" max="1" width="10" customWidth="1"/>
    <col min="2" max="2" width="7.28515625" customWidth="1"/>
    <col min="3" max="3" width="6.42578125" customWidth="1"/>
    <col min="4" max="4" width="10.28515625" customWidth="1"/>
    <col min="5" max="7" width="6.42578125" customWidth="1"/>
    <col min="8" max="8" width="7.7109375" customWidth="1"/>
    <col min="9" max="11" width="6.42578125" customWidth="1"/>
    <col min="12" max="12" width="6.5703125" customWidth="1"/>
    <col min="13" max="14" width="7.5703125" customWidth="1"/>
    <col min="15" max="15" width="9.85546875" customWidth="1"/>
    <col min="16" max="17" width="8.42578125" customWidth="1"/>
  </cols>
  <sheetData>
    <row r="1" spans="1:17" x14ac:dyDescent="0.2">
      <c r="A1" s="236" t="str">
        <f>'Průměry hybridů'!A1:E1</f>
        <v>Analýza NIR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</row>
    <row r="2" spans="1:17" ht="13.5" thickBot="1" x14ac:dyDescent="0.25">
      <c r="A2" s="15"/>
      <c r="B2" s="15"/>
      <c r="C2" s="16"/>
      <c r="D2" s="12"/>
      <c r="E2" s="12"/>
      <c r="F2" s="12"/>
      <c r="G2" s="12"/>
      <c r="H2" s="12"/>
      <c r="I2" s="12"/>
      <c r="J2" s="12"/>
      <c r="K2" s="12"/>
      <c r="L2" s="12"/>
      <c r="M2" s="13"/>
      <c r="N2" s="12"/>
      <c r="O2" s="12"/>
      <c r="P2" s="14"/>
    </row>
    <row r="3" spans="1:17" ht="12.75" customHeight="1" thickBot="1" x14ac:dyDescent="0.25">
      <c r="A3" s="237" t="s">
        <v>4</v>
      </c>
      <c r="B3" s="248" t="s">
        <v>8</v>
      </c>
      <c r="C3" s="250" t="s">
        <v>39</v>
      </c>
      <c r="D3" s="245" t="s">
        <v>41</v>
      </c>
      <c r="E3" s="246" t="s">
        <v>42</v>
      </c>
      <c r="F3" s="247"/>
      <c r="G3" s="247"/>
      <c r="H3" s="247"/>
      <c r="I3" s="247"/>
      <c r="J3" s="247"/>
      <c r="K3" s="239" t="s">
        <v>43</v>
      </c>
      <c r="L3" s="242"/>
      <c r="M3" s="233" t="s">
        <v>10</v>
      </c>
      <c r="N3" s="234"/>
      <c r="O3" s="243" t="str">
        <f>'Průměry hybridů'!O3:O4</f>
        <v>Produkce metanu</v>
      </c>
      <c r="P3" s="235" t="s">
        <v>44</v>
      </c>
      <c r="Q3" s="235"/>
    </row>
    <row r="4" spans="1:17" ht="40.5" customHeight="1" thickBot="1" x14ac:dyDescent="0.25">
      <c r="A4" s="237"/>
      <c r="B4" s="249"/>
      <c r="C4" s="251"/>
      <c r="D4" s="245"/>
      <c r="E4" s="128" t="s">
        <v>73</v>
      </c>
      <c r="F4" s="105" t="s">
        <v>15</v>
      </c>
      <c r="G4" s="106" t="s">
        <v>71</v>
      </c>
      <c r="H4" s="106" t="s">
        <v>50</v>
      </c>
      <c r="I4" s="106" t="s">
        <v>53</v>
      </c>
      <c r="J4" s="122" t="s">
        <v>52</v>
      </c>
      <c r="K4" s="103" t="s">
        <v>15</v>
      </c>
      <c r="L4" s="104" t="s">
        <v>89</v>
      </c>
      <c r="M4" s="123" t="s">
        <v>17</v>
      </c>
      <c r="N4" s="20" t="str">
        <f>'Průměry hybridů'!N4</f>
        <v>Strav. vlákniny 69 %</v>
      </c>
      <c r="O4" s="244" t="s">
        <v>47</v>
      </c>
      <c r="P4" s="235"/>
      <c r="Q4" s="235"/>
    </row>
    <row r="5" spans="1:17" ht="13.5" thickBot="1" x14ac:dyDescent="0.25">
      <c r="A5" s="32"/>
      <c r="B5" s="140" t="s">
        <v>19</v>
      </c>
      <c r="C5" s="146" t="s">
        <v>46</v>
      </c>
      <c r="D5" s="91" t="s">
        <v>19</v>
      </c>
      <c r="E5" s="109" t="s">
        <v>19</v>
      </c>
      <c r="F5" s="110" t="s">
        <v>19</v>
      </c>
      <c r="G5" s="111" t="s">
        <v>19</v>
      </c>
      <c r="H5" s="111" t="s">
        <v>19</v>
      </c>
      <c r="I5" s="111" t="s">
        <v>19</v>
      </c>
      <c r="J5" s="129" t="s">
        <v>19</v>
      </c>
      <c r="K5" s="107" t="s">
        <v>19</v>
      </c>
      <c r="L5" s="108" t="s">
        <v>19</v>
      </c>
      <c r="M5" s="99" t="s">
        <v>20</v>
      </c>
      <c r="N5" s="35" t="s">
        <v>20</v>
      </c>
      <c r="O5" s="95" t="str">
        <f>'Průměry hybridů'!O5</f>
        <v>l.kg suš</v>
      </c>
      <c r="P5" s="33" t="s">
        <v>47</v>
      </c>
      <c r="Q5" s="35" t="s">
        <v>48</v>
      </c>
    </row>
    <row r="6" spans="1:17" x14ac:dyDescent="0.2">
      <c r="A6" s="30" t="str">
        <f>'Průměry hybridů'!A6</f>
        <v>H1</v>
      </c>
      <c r="B6" s="141" t="str">
        <f>IF(ISNUMBER('Průměry hybridů'!B6),'Průměry hybridů'!B6,"")</f>
        <v/>
      </c>
      <c r="C6" s="147" t="str">
        <f>IF(ISNUMBER('Průměry hybridů'!C6),'Průměry hybridů'!C6,"")</f>
        <v/>
      </c>
      <c r="D6" s="92" t="str">
        <f>IF(ISNUMBER('Průměry hybridů'!D6),'Průměry hybridů'!D6,"")</f>
        <v/>
      </c>
      <c r="E6" s="114" t="str">
        <f>IF(ISNUMBER('Průměry hybridů'!E6),'Průměry hybridů'!E6,"")</f>
        <v/>
      </c>
      <c r="F6" s="115" t="str">
        <f>IF(ISNUMBER('Průměry hybridů'!F6),'Průměry hybridů'!F6,"")</f>
        <v/>
      </c>
      <c r="G6" s="115" t="str">
        <f>IF(ISNUMBER('Průměry hybridů'!G6),'Průměry hybridů'!G6,"")</f>
        <v/>
      </c>
      <c r="H6" s="115" t="str">
        <f>IF(ISNUMBER('Průměry hybridů'!H6),'Průměry hybridů'!H6,"")</f>
        <v/>
      </c>
      <c r="I6" s="115" t="str">
        <f>IF(ISNUMBER('Průměry hybridů'!I6),'Průměry hybridů'!I6,"")</f>
        <v/>
      </c>
      <c r="J6" s="130" t="str">
        <f>IF(ISNUMBER('Průměry hybridů'!J6),'Průměry hybridů'!J6,"")</f>
        <v/>
      </c>
      <c r="K6" s="114" t="str">
        <f>IF(ISNUMBER('Průměry hybridů'!K6),'Průměry hybridů'!K6,"")</f>
        <v/>
      </c>
      <c r="L6" s="116" t="str">
        <f>IF(ISNUMBER('Průměry hybridů'!L6),'Průměry hybridů'!L6,"")</f>
        <v/>
      </c>
      <c r="M6" s="100" t="str">
        <f>IF(ISNUMBER('Průměry hybridů'!M6),'Průměry hybridů'!M6,"")</f>
        <v/>
      </c>
      <c r="N6" s="39" t="str">
        <f>IF(ISNUMBER('Průměry hybridů'!N6),'Průměry hybridů'!N6,"")</f>
        <v/>
      </c>
      <c r="O6" s="96" t="str">
        <f>IF(ISNUMBER('Průměry hybridů'!O6),'Průměry hybridů'!O6,"")</f>
        <v/>
      </c>
      <c r="P6" s="37" t="str">
        <f>IF(ISNUMBER('Průměry hybridů'!P6),'Průměry hybridů'!P6,"")</f>
        <v/>
      </c>
      <c r="Q6" s="39" t="str">
        <f>IF(ISNUMBER('Průměry hybridů'!Q6),'Průměry hybridů'!Q6,"")</f>
        <v/>
      </c>
    </row>
    <row r="7" spans="1:17" x14ac:dyDescent="0.2">
      <c r="A7" s="40" t="str">
        <f>'Průměry hybridů'!A7</f>
        <v>H2</v>
      </c>
      <c r="B7" s="142" t="str">
        <f>IF(ISNUMBER('Průměry hybridů'!B7),'Průměry hybridů'!B7,"")</f>
        <v/>
      </c>
      <c r="C7" s="148" t="str">
        <f>IF(ISNUMBER('Průměry hybridů'!C7),'Průměry hybridů'!C7,"")</f>
        <v/>
      </c>
      <c r="D7" s="93" t="str">
        <f>IF(ISNUMBER('Průměry hybridů'!D7),'Průměry hybridů'!D7,"")</f>
        <v/>
      </c>
      <c r="E7" s="117" t="str">
        <f>IF(ISNUMBER('Průměry hybridů'!E7),'Průměry hybridů'!E7,"")</f>
        <v/>
      </c>
      <c r="F7" s="113" t="str">
        <f>IF(ISNUMBER('Průměry hybridů'!F7),'Průměry hybridů'!F7,"")</f>
        <v/>
      </c>
      <c r="G7" s="113" t="str">
        <f>IF(ISNUMBER('Průměry hybridů'!G7),'Průměry hybridů'!G7,"")</f>
        <v/>
      </c>
      <c r="H7" s="113" t="str">
        <f>IF(ISNUMBER('Průměry hybridů'!H7),'Průměry hybridů'!H7,"")</f>
        <v/>
      </c>
      <c r="I7" s="113" t="str">
        <f>IF(ISNUMBER('Průměry hybridů'!I7),'Průměry hybridů'!I7,"")</f>
        <v/>
      </c>
      <c r="J7" s="131" t="str">
        <f>IF(ISNUMBER('Průměry hybridů'!J7),'Průměry hybridů'!J7,"")</f>
        <v/>
      </c>
      <c r="K7" s="117" t="str">
        <f>IF(ISNUMBER('Průměry hybridů'!K7),'Průměry hybridů'!K7,"")</f>
        <v/>
      </c>
      <c r="L7" s="118" t="str">
        <f>IF(ISNUMBER('Průměry hybridů'!L7),'Průměry hybridů'!L7,"")</f>
        <v/>
      </c>
      <c r="M7" s="101" t="str">
        <f>IF(ISNUMBER('Průměry hybridů'!M7),'Průměry hybridů'!M7,"")</f>
        <v/>
      </c>
      <c r="N7" s="44" t="str">
        <f>IF(ISNUMBER('Průměry hybridů'!N7),'Průměry hybridů'!N7,"")</f>
        <v/>
      </c>
      <c r="O7" s="97" t="str">
        <f>IF(ISNUMBER('Průměry hybridů'!O7),'Průměry hybridů'!O7,"")</f>
        <v/>
      </c>
      <c r="P7" s="42" t="str">
        <f>IF(ISNUMBER('Průměry hybridů'!P7),'Průměry hybridů'!P7,"")</f>
        <v/>
      </c>
      <c r="Q7" s="44" t="str">
        <f>IF(ISNUMBER('Průměry hybridů'!Q7),'Průměry hybridů'!Q7,"")</f>
        <v/>
      </c>
    </row>
    <row r="8" spans="1:17" x14ac:dyDescent="0.2">
      <c r="A8" s="40" t="str">
        <f>'Průměry hybridů'!A8</f>
        <v>H3</v>
      </c>
      <c r="B8" s="142" t="str">
        <f>IF(ISNUMBER('Průměry hybridů'!B8),'Průměry hybridů'!B8,"")</f>
        <v/>
      </c>
      <c r="C8" s="148" t="str">
        <f>IF(ISNUMBER('Průměry hybridů'!C8),'Průměry hybridů'!C8,"")</f>
        <v/>
      </c>
      <c r="D8" s="93" t="str">
        <f>IF(ISNUMBER('Průměry hybridů'!D8),'Průměry hybridů'!D8,"")</f>
        <v/>
      </c>
      <c r="E8" s="117" t="str">
        <f>IF(ISNUMBER('Průměry hybridů'!E8),'Průměry hybridů'!E8,"")</f>
        <v/>
      </c>
      <c r="F8" s="113" t="str">
        <f>IF(ISNUMBER('Průměry hybridů'!F8),'Průměry hybridů'!F8,"")</f>
        <v/>
      </c>
      <c r="G8" s="113" t="str">
        <f>IF(ISNUMBER('Průměry hybridů'!G8),'Průměry hybridů'!G8,"")</f>
        <v/>
      </c>
      <c r="H8" s="113" t="str">
        <f>IF(ISNUMBER('Průměry hybridů'!H8),'Průměry hybridů'!H8,"")</f>
        <v/>
      </c>
      <c r="I8" s="113" t="str">
        <f>IF(ISNUMBER('Průměry hybridů'!I8),'Průměry hybridů'!I8,"")</f>
        <v/>
      </c>
      <c r="J8" s="131" t="str">
        <f>IF(ISNUMBER('Průměry hybridů'!J8),'Průměry hybridů'!J8,"")</f>
        <v/>
      </c>
      <c r="K8" s="117" t="str">
        <f>IF(ISNUMBER('Průměry hybridů'!K8),'Průměry hybridů'!K8,"")</f>
        <v/>
      </c>
      <c r="L8" s="118" t="str">
        <f>IF(ISNUMBER('Průměry hybridů'!L8),'Průměry hybridů'!L8,"")</f>
        <v/>
      </c>
      <c r="M8" s="101" t="str">
        <f>IF(ISNUMBER('Průměry hybridů'!M8),'Průměry hybridů'!M8,"")</f>
        <v/>
      </c>
      <c r="N8" s="44" t="str">
        <f>IF(ISNUMBER('Průměry hybridů'!N8),'Průměry hybridů'!N8,"")</f>
        <v/>
      </c>
      <c r="O8" s="97" t="str">
        <f>IF(ISNUMBER('Průměry hybridů'!O8),'Průměry hybridů'!O8,"")</f>
        <v/>
      </c>
      <c r="P8" s="42" t="str">
        <f>IF(ISNUMBER('Průměry hybridů'!P8),'Průměry hybridů'!P8,"")</f>
        <v/>
      </c>
      <c r="Q8" s="44" t="str">
        <f>IF(ISNUMBER('Průměry hybridů'!Q8),'Průměry hybridů'!Q8,"")</f>
        <v/>
      </c>
    </row>
    <row r="9" spans="1:17" x14ac:dyDescent="0.2">
      <c r="A9" s="40" t="str">
        <f>'Průměry hybridů'!A9</f>
        <v>H4</v>
      </c>
      <c r="B9" s="142" t="str">
        <f>IF(ISNUMBER('Průměry hybridů'!B9),'Průměry hybridů'!B9,"")</f>
        <v/>
      </c>
      <c r="C9" s="148" t="str">
        <f>IF(ISNUMBER('Průměry hybridů'!C9),'Průměry hybridů'!C9,"")</f>
        <v/>
      </c>
      <c r="D9" s="93" t="str">
        <f>IF(ISNUMBER('Průměry hybridů'!D9),'Průměry hybridů'!D9,"")</f>
        <v/>
      </c>
      <c r="E9" s="117" t="str">
        <f>IF(ISNUMBER('Průměry hybridů'!E9),'Průměry hybridů'!E9,"")</f>
        <v/>
      </c>
      <c r="F9" s="113" t="str">
        <f>IF(ISNUMBER('Průměry hybridů'!F9),'Průměry hybridů'!F9,"")</f>
        <v/>
      </c>
      <c r="G9" s="113" t="str">
        <f>IF(ISNUMBER('Průměry hybridů'!G9),'Průměry hybridů'!G9,"")</f>
        <v/>
      </c>
      <c r="H9" s="113" t="str">
        <f>IF(ISNUMBER('Průměry hybridů'!H9),'Průměry hybridů'!H9,"")</f>
        <v/>
      </c>
      <c r="I9" s="113" t="str">
        <f>IF(ISNUMBER('Průměry hybridů'!I9),'Průměry hybridů'!I9,"")</f>
        <v/>
      </c>
      <c r="J9" s="131" t="str">
        <f>IF(ISNUMBER('Průměry hybridů'!J9),'Průměry hybridů'!J9,"")</f>
        <v/>
      </c>
      <c r="K9" s="117" t="str">
        <f>IF(ISNUMBER('Průměry hybridů'!K9),'Průměry hybridů'!K9,"")</f>
        <v/>
      </c>
      <c r="L9" s="118" t="str">
        <f>IF(ISNUMBER('Průměry hybridů'!L9),'Průměry hybridů'!L9,"")</f>
        <v/>
      </c>
      <c r="M9" s="101" t="str">
        <f>IF(ISNUMBER('Průměry hybridů'!M9),'Průměry hybridů'!M9,"")</f>
        <v/>
      </c>
      <c r="N9" s="44" t="str">
        <f>IF(ISNUMBER('Průměry hybridů'!N9),'Průměry hybridů'!N9,"")</f>
        <v/>
      </c>
      <c r="O9" s="97" t="str">
        <f>IF(ISNUMBER('Průměry hybridů'!O9),'Průměry hybridů'!O9,"")</f>
        <v/>
      </c>
      <c r="P9" s="42" t="str">
        <f>IF(ISNUMBER('Průměry hybridů'!P9),'Průměry hybridů'!P9,"")</f>
        <v/>
      </c>
      <c r="Q9" s="44" t="str">
        <f>IF(ISNUMBER('Průměry hybridů'!Q9),'Průměry hybridů'!Q9,"")</f>
        <v/>
      </c>
    </row>
    <row r="10" spans="1:17" x14ac:dyDescent="0.2">
      <c r="A10" s="40" t="str">
        <f>'Průměry hybridů'!A10</f>
        <v>H5</v>
      </c>
      <c r="B10" s="142" t="str">
        <f>IF(ISNUMBER('Průměry hybridů'!B10),'Průměry hybridů'!B10,"")</f>
        <v/>
      </c>
      <c r="C10" s="148" t="str">
        <f>IF(ISNUMBER('Průměry hybridů'!C10),'Průměry hybridů'!C10,"")</f>
        <v/>
      </c>
      <c r="D10" s="93" t="str">
        <f>IF(ISNUMBER('Průměry hybridů'!D10),'Průměry hybridů'!D10,"")</f>
        <v/>
      </c>
      <c r="E10" s="117" t="str">
        <f>IF(ISNUMBER('Průměry hybridů'!E10),'Průměry hybridů'!E10,"")</f>
        <v/>
      </c>
      <c r="F10" s="113" t="str">
        <f>IF(ISNUMBER('Průměry hybridů'!F10),'Průměry hybridů'!F10,"")</f>
        <v/>
      </c>
      <c r="G10" s="113" t="str">
        <f>IF(ISNUMBER('Průměry hybridů'!G10),'Průměry hybridů'!G10,"")</f>
        <v/>
      </c>
      <c r="H10" s="113" t="str">
        <f>IF(ISNUMBER('Průměry hybridů'!H10),'Průměry hybridů'!H10,"")</f>
        <v/>
      </c>
      <c r="I10" s="113" t="str">
        <f>IF(ISNUMBER('Průměry hybridů'!I10),'Průměry hybridů'!I10,"")</f>
        <v/>
      </c>
      <c r="J10" s="131" t="str">
        <f>IF(ISNUMBER('Průměry hybridů'!J10),'Průměry hybridů'!J10,"")</f>
        <v/>
      </c>
      <c r="K10" s="117" t="str">
        <f>IF(ISNUMBER('Průměry hybridů'!K10),'Průměry hybridů'!K10,"")</f>
        <v/>
      </c>
      <c r="L10" s="118" t="str">
        <f>IF(ISNUMBER('Průměry hybridů'!L10),'Průměry hybridů'!L10,"")</f>
        <v/>
      </c>
      <c r="M10" s="101" t="str">
        <f>IF(ISNUMBER('Průměry hybridů'!M10),'Průměry hybridů'!M10,"")</f>
        <v/>
      </c>
      <c r="N10" s="44" t="str">
        <f>IF(ISNUMBER('Průměry hybridů'!N10),'Průměry hybridů'!N10,"")</f>
        <v/>
      </c>
      <c r="O10" s="97" t="str">
        <f>IF(ISNUMBER('Průměry hybridů'!O10),'Průměry hybridů'!O10,"")</f>
        <v/>
      </c>
      <c r="P10" s="42" t="str">
        <f>IF(ISNUMBER('Průměry hybridů'!P10),'Průměry hybridů'!P10,"")</f>
        <v/>
      </c>
      <c r="Q10" s="44" t="str">
        <f>IF(ISNUMBER('Průměry hybridů'!Q10),'Průměry hybridů'!Q10,"")</f>
        <v/>
      </c>
    </row>
    <row r="11" spans="1:17" x14ac:dyDescent="0.2">
      <c r="A11" s="40" t="str">
        <f>'Průměry hybridů'!A11</f>
        <v>H6</v>
      </c>
      <c r="B11" s="142" t="str">
        <f>IF(ISNUMBER('Průměry hybridů'!B11),'Průměry hybridů'!B11,"")</f>
        <v/>
      </c>
      <c r="C11" s="148" t="str">
        <f>IF(ISNUMBER('Průměry hybridů'!C11),'Průměry hybridů'!C11,"")</f>
        <v/>
      </c>
      <c r="D11" s="93" t="str">
        <f>IF(ISNUMBER('Průměry hybridů'!D11),'Průměry hybridů'!D11,"")</f>
        <v/>
      </c>
      <c r="E11" s="117" t="str">
        <f>IF(ISNUMBER('Průměry hybridů'!E11),'Průměry hybridů'!E11,"")</f>
        <v/>
      </c>
      <c r="F11" s="113" t="str">
        <f>IF(ISNUMBER('Průměry hybridů'!F11),'Průměry hybridů'!F11,"")</f>
        <v/>
      </c>
      <c r="G11" s="113" t="str">
        <f>IF(ISNUMBER('Průměry hybridů'!G11),'Průměry hybridů'!G11,"")</f>
        <v/>
      </c>
      <c r="H11" s="113" t="str">
        <f>IF(ISNUMBER('Průměry hybridů'!H11),'Průměry hybridů'!H11,"")</f>
        <v/>
      </c>
      <c r="I11" s="113" t="str">
        <f>IF(ISNUMBER('Průměry hybridů'!I11),'Průměry hybridů'!I11,"")</f>
        <v/>
      </c>
      <c r="J11" s="131" t="str">
        <f>IF(ISNUMBER('Průměry hybridů'!J11),'Průměry hybridů'!J11,"")</f>
        <v/>
      </c>
      <c r="K11" s="117" t="str">
        <f>IF(ISNUMBER('Průměry hybridů'!K11),'Průměry hybridů'!K11,"")</f>
        <v/>
      </c>
      <c r="L11" s="118" t="str">
        <f>IF(ISNUMBER('Průměry hybridů'!L11),'Průměry hybridů'!L11,"")</f>
        <v/>
      </c>
      <c r="M11" s="101" t="str">
        <f>IF(ISNUMBER('Průměry hybridů'!M11),'Průměry hybridů'!M11,"")</f>
        <v/>
      </c>
      <c r="N11" s="44" t="str">
        <f>IF(ISNUMBER('Průměry hybridů'!N11),'Průměry hybridů'!N11,"")</f>
        <v/>
      </c>
      <c r="O11" s="97" t="str">
        <f>IF(ISNUMBER('Průměry hybridů'!O11),'Průměry hybridů'!O11,"")</f>
        <v/>
      </c>
      <c r="P11" s="42" t="str">
        <f>IF(ISNUMBER('Průměry hybridů'!P11),'Průměry hybridů'!P11,"")</f>
        <v/>
      </c>
      <c r="Q11" s="44" t="str">
        <f>IF(ISNUMBER('Průměry hybridů'!Q11),'Průměry hybridů'!Q11,"")</f>
        <v/>
      </c>
    </row>
    <row r="12" spans="1:17" x14ac:dyDescent="0.2">
      <c r="A12" s="40" t="str">
        <f>'Průměry hybridů'!A12</f>
        <v>H7</v>
      </c>
      <c r="B12" s="142" t="str">
        <f>IF(ISNUMBER('Průměry hybridů'!B12),'Průměry hybridů'!B12,"")</f>
        <v/>
      </c>
      <c r="C12" s="148" t="str">
        <f>IF(ISNUMBER('Průměry hybridů'!C12),'Průměry hybridů'!C12,"")</f>
        <v/>
      </c>
      <c r="D12" s="93" t="str">
        <f>IF(ISNUMBER('Průměry hybridů'!D12),'Průměry hybridů'!D12,"")</f>
        <v/>
      </c>
      <c r="E12" s="117" t="str">
        <f>IF(ISNUMBER('Průměry hybridů'!E12),'Průměry hybridů'!E12,"")</f>
        <v/>
      </c>
      <c r="F12" s="113" t="str">
        <f>IF(ISNUMBER('Průměry hybridů'!F12),'Průměry hybridů'!F12,"")</f>
        <v/>
      </c>
      <c r="G12" s="113" t="str">
        <f>IF(ISNUMBER('Průměry hybridů'!G12),'Průměry hybridů'!G12,"")</f>
        <v/>
      </c>
      <c r="H12" s="113" t="str">
        <f>IF(ISNUMBER('Průměry hybridů'!H12),'Průměry hybridů'!H12,"")</f>
        <v/>
      </c>
      <c r="I12" s="113" t="str">
        <f>IF(ISNUMBER('Průměry hybridů'!I12),'Průměry hybridů'!I12,"")</f>
        <v/>
      </c>
      <c r="J12" s="131" t="str">
        <f>IF(ISNUMBER('Průměry hybridů'!J12),'Průměry hybridů'!J12,"")</f>
        <v/>
      </c>
      <c r="K12" s="117" t="str">
        <f>IF(ISNUMBER('Průměry hybridů'!K12),'Průměry hybridů'!K12,"")</f>
        <v/>
      </c>
      <c r="L12" s="118" t="str">
        <f>IF(ISNUMBER('Průměry hybridů'!L12),'Průměry hybridů'!L12,"")</f>
        <v/>
      </c>
      <c r="M12" s="101" t="str">
        <f>IF(ISNUMBER('Průměry hybridů'!M12),'Průměry hybridů'!M12,"")</f>
        <v/>
      </c>
      <c r="N12" s="44" t="str">
        <f>IF(ISNUMBER('Průměry hybridů'!N12),'Průměry hybridů'!N12,"")</f>
        <v/>
      </c>
      <c r="O12" s="97" t="str">
        <f>IF(ISNUMBER('Průměry hybridů'!O12),'Průměry hybridů'!O12,"")</f>
        <v/>
      </c>
      <c r="P12" s="42" t="str">
        <f>IF(ISNUMBER('Průměry hybridů'!P12),'Průměry hybridů'!P12,"")</f>
        <v/>
      </c>
      <c r="Q12" s="44" t="str">
        <f>IF(ISNUMBER('Průměry hybridů'!Q12),'Průměry hybridů'!Q12,"")</f>
        <v/>
      </c>
    </row>
    <row r="13" spans="1:17" x14ac:dyDescent="0.2">
      <c r="A13" s="40" t="str">
        <f>'Průměry hybridů'!A13</f>
        <v>H8</v>
      </c>
      <c r="B13" s="142" t="str">
        <f>IF(ISNUMBER('Průměry hybridů'!B13),'Průměry hybridů'!B13,"")</f>
        <v/>
      </c>
      <c r="C13" s="148" t="str">
        <f>IF(ISNUMBER('Průměry hybridů'!C13),'Průměry hybridů'!C13,"")</f>
        <v/>
      </c>
      <c r="D13" s="93" t="str">
        <f>IF(ISNUMBER('Průměry hybridů'!D13),'Průměry hybridů'!D13,"")</f>
        <v/>
      </c>
      <c r="E13" s="117" t="str">
        <f>IF(ISNUMBER('Průměry hybridů'!E13),'Průměry hybridů'!E13,"")</f>
        <v/>
      </c>
      <c r="F13" s="113" t="str">
        <f>IF(ISNUMBER('Průměry hybridů'!F13),'Průměry hybridů'!F13,"")</f>
        <v/>
      </c>
      <c r="G13" s="113" t="str">
        <f>IF(ISNUMBER('Průměry hybridů'!G13),'Průměry hybridů'!G13,"")</f>
        <v/>
      </c>
      <c r="H13" s="113" t="str">
        <f>IF(ISNUMBER('Průměry hybridů'!H13),'Průměry hybridů'!H13,"")</f>
        <v/>
      </c>
      <c r="I13" s="113" t="str">
        <f>IF(ISNUMBER('Průměry hybridů'!I13),'Průměry hybridů'!I13,"")</f>
        <v/>
      </c>
      <c r="J13" s="131" t="str">
        <f>IF(ISNUMBER('Průměry hybridů'!J13),'Průměry hybridů'!J13,"")</f>
        <v/>
      </c>
      <c r="K13" s="117" t="str">
        <f>IF(ISNUMBER('Průměry hybridů'!K13),'Průměry hybridů'!K13,"")</f>
        <v/>
      </c>
      <c r="L13" s="118" t="str">
        <f>IF(ISNUMBER('Průměry hybridů'!L13),'Průměry hybridů'!L13,"")</f>
        <v/>
      </c>
      <c r="M13" s="101" t="str">
        <f>IF(ISNUMBER('Průměry hybridů'!M13),'Průměry hybridů'!M13,"")</f>
        <v/>
      </c>
      <c r="N13" s="44" t="str">
        <f>IF(ISNUMBER('Průměry hybridů'!N13),'Průměry hybridů'!N13,"")</f>
        <v/>
      </c>
      <c r="O13" s="97" t="str">
        <f>IF(ISNUMBER('Průměry hybridů'!O13),'Průměry hybridů'!O13,"")</f>
        <v/>
      </c>
      <c r="P13" s="42" t="str">
        <f>IF(ISNUMBER('Průměry hybridů'!P13),'Průměry hybridů'!P13,"")</f>
        <v/>
      </c>
      <c r="Q13" s="44" t="str">
        <f>IF(ISNUMBER('Průměry hybridů'!Q13),'Průměry hybridů'!Q13,"")</f>
        <v/>
      </c>
    </row>
    <row r="14" spans="1:17" x14ac:dyDescent="0.2">
      <c r="A14" s="40" t="str">
        <f>'Průměry hybridů'!A14</f>
        <v>H9</v>
      </c>
      <c r="B14" s="142" t="str">
        <f>IF(ISNUMBER('Průměry hybridů'!B14),'Průměry hybridů'!B14,"")</f>
        <v/>
      </c>
      <c r="C14" s="148" t="str">
        <f>IF(ISNUMBER('Průměry hybridů'!C14),'Průměry hybridů'!C14,"")</f>
        <v/>
      </c>
      <c r="D14" s="93" t="str">
        <f>IF(ISNUMBER('Průměry hybridů'!D14),'Průměry hybridů'!D14,"")</f>
        <v/>
      </c>
      <c r="E14" s="117" t="str">
        <f>IF(ISNUMBER('Průměry hybridů'!E14),'Průměry hybridů'!E14,"")</f>
        <v/>
      </c>
      <c r="F14" s="113" t="str">
        <f>IF(ISNUMBER('Průměry hybridů'!F14),'Průměry hybridů'!F14,"")</f>
        <v/>
      </c>
      <c r="G14" s="113" t="str">
        <f>IF(ISNUMBER('Průměry hybridů'!G14),'Průměry hybridů'!G14,"")</f>
        <v/>
      </c>
      <c r="H14" s="113" t="str">
        <f>IF(ISNUMBER('Průměry hybridů'!H14),'Průměry hybridů'!H14,"")</f>
        <v/>
      </c>
      <c r="I14" s="113" t="str">
        <f>IF(ISNUMBER('Průměry hybridů'!I14),'Průměry hybridů'!I14,"")</f>
        <v/>
      </c>
      <c r="J14" s="131" t="str">
        <f>IF(ISNUMBER('Průměry hybridů'!J14),'Průměry hybridů'!J14,"")</f>
        <v/>
      </c>
      <c r="K14" s="117" t="str">
        <f>IF(ISNUMBER('Průměry hybridů'!K14),'Průměry hybridů'!K14,"")</f>
        <v/>
      </c>
      <c r="L14" s="118" t="str">
        <f>IF(ISNUMBER('Průměry hybridů'!L14),'Průměry hybridů'!L14,"")</f>
        <v/>
      </c>
      <c r="M14" s="101" t="str">
        <f>IF(ISNUMBER('Průměry hybridů'!M14),'Průměry hybridů'!M14,"")</f>
        <v/>
      </c>
      <c r="N14" s="44" t="str">
        <f>IF(ISNUMBER('Průměry hybridů'!N14),'Průměry hybridů'!N14,"")</f>
        <v/>
      </c>
      <c r="O14" s="97" t="str">
        <f>IF(ISNUMBER('Průměry hybridů'!O14),'Průměry hybridů'!O14,"")</f>
        <v/>
      </c>
      <c r="P14" s="42" t="str">
        <f>IF(ISNUMBER('Průměry hybridů'!P14),'Průměry hybridů'!P14,"")</f>
        <v/>
      </c>
      <c r="Q14" s="44" t="str">
        <f>IF(ISNUMBER('Průměry hybridů'!Q14),'Průměry hybridů'!Q14,"")</f>
        <v/>
      </c>
    </row>
    <row r="15" spans="1:17" x14ac:dyDescent="0.2">
      <c r="A15" s="40" t="str">
        <f>'Průměry hybridů'!A15</f>
        <v>H10</v>
      </c>
      <c r="B15" s="142" t="str">
        <f>IF(ISNUMBER('Průměry hybridů'!B15),'Průměry hybridů'!B15,"")</f>
        <v/>
      </c>
      <c r="C15" s="148" t="str">
        <f>IF(ISNUMBER('Průměry hybridů'!C15),'Průměry hybridů'!C15,"")</f>
        <v/>
      </c>
      <c r="D15" s="93" t="str">
        <f>IF(ISNUMBER('Průměry hybridů'!D15),'Průměry hybridů'!D15,"")</f>
        <v/>
      </c>
      <c r="E15" s="117" t="str">
        <f>IF(ISNUMBER('Průměry hybridů'!E15),'Průměry hybridů'!E15,"")</f>
        <v/>
      </c>
      <c r="F15" s="113" t="str">
        <f>IF(ISNUMBER('Průměry hybridů'!F15),'Průměry hybridů'!F15,"")</f>
        <v/>
      </c>
      <c r="G15" s="113" t="str">
        <f>IF(ISNUMBER('Průměry hybridů'!G15),'Průměry hybridů'!G15,"")</f>
        <v/>
      </c>
      <c r="H15" s="113" t="str">
        <f>IF(ISNUMBER('Průměry hybridů'!H15),'Průměry hybridů'!H15,"")</f>
        <v/>
      </c>
      <c r="I15" s="113" t="str">
        <f>IF(ISNUMBER('Průměry hybridů'!I15),'Průměry hybridů'!I15,"")</f>
        <v/>
      </c>
      <c r="J15" s="131" t="str">
        <f>IF(ISNUMBER('Průměry hybridů'!J15),'Průměry hybridů'!J15,"")</f>
        <v/>
      </c>
      <c r="K15" s="117" t="str">
        <f>IF(ISNUMBER('Průměry hybridů'!K15),'Průměry hybridů'!K15,"")</f>
        <v/>
      </c>
      <c r="L15" s="118" t="str">
        <f>IF(ISNUMBER('Průměry hybridů'!L15),'Průměry hybridů'!L15,"")</f>
        <v/>
      </c>
      <c r="M15" s="101" t="str">
        <f>IF(ISNUMBER('Průměry hybridů'!M15),'Průměry hybridů'!M15,"")</f>
        <v/>
      </c>
      <c r="N15" s="44" t="str">
        <f>IF(ISNUMBER('Průměry hybridů'!N15),'Průměry hybridů'!N15,"")</f>
        <v/>
      </c>
      <c r="O15" s="97" t="str">
        <f>IF(ISNUMBER('Průměry hybridů'!O15),'Průměry hybridů'!O15,"")</f>
        <v/>
      </c>
      <c r="P15" s="42" t="str">
        <f>IF(ISNUMBER('Průměry hybridů'!P15),'Průměry hybridů'!P15,"")</f>
        <v/>
      </c>
      <c r="Q15" s="44" t="str">
        <f>IF(ISNUMBER('Průměry hybridů'!Q15),'Průměry hybridů'!Q15,"")</f>
        <v/>
      </c>
    </row>
    <row r="16" spans="1:17" x14ac:dyDescent="0.2">
      <c r="A16" s="40" t="str">
        <f>'Průměry hybridů'!A16</f>
        <v>H11</v>
      </c>
      <c r="B16" s="142" t="str">
        <f>IF(ISNUMBER('Průměry hybridů'!B16),'Průměry hybridů'!B16,"")</f>
        <v/>
      </c>
      <c r="C16" s="148" t="str">
        <f>IF(ISNUMBER('Průměry hybridů'!C16),'Průměry hybridů'!C16,"")</f>
        <v/>
      </c>
      <c r="D16" s="93" t="str">
        <f>IF(ISNUMBER('Průměry hybridů'!D16),'Průměry hybridů'!D16,"")</f>
        <v/>
      </c>
      <c r="E16" s="117" t="str">
        <f>IF(ISNUMBER('Průměry hybridů'!E16),'Průměry hybridů'!E16,"")</f>
        <v/>
      </c>
      <c r="F16" s="113" t="str">
        <f>IF(ISNUMBER('Průměry hybridů'!F16),'Průměry hybridů'!F16,"")</f>
        <v/>
      </c>
      <c r="G16" s="113" t="str">
        <f>IF(ISNUMBER('Průměry hybridů'!G16),'Průměry hybridů'!G16,"")</f>
        <v/>
      </c>
      <c r="H16" s="113" t="str">
        <f>IF(ISNUMBER('Průměry hybridů'!H16),'Průměry hybridů'!H16,"")</f>
        <v/>
      </c>
      <c r="I16" s="113" t="str">
        <f>IF(ISNUMBER('Průměry hybridů'!I16),'Průměry hybridů'!I16,"")</f>
        <v/>
      </c>
      <c r="J16" s="131" t="str">
        <f>IF(ISNUMBER('Průměry hybridů'!J16),'Průměry hybridů'!J16,"")</f>
        <v/>
      </c>
      <c r="K16" s="117" t="str">
        <f>IF(ISNUMBER('Průměry hybridů'!K16),'Průměry hybridů'!K16,"")</f>
        <v/>
      </c>
      <c r="L16" s="118" t="str">
        <f>IF(ISNUMBER('Průměry hybridů'!L16),'Průměry hybridů'!L16,"")</f>
        <v/>
      </c>
      <c r="M16" s="101" t="str">
        <f>IF(ISNUMBER('Průměry hybridů'!M16),'Průměry hybridů'!M16,"")</f>
        <v/>
      </c>
      <c r="N16" s="44" t="str">
        <f>IF(ISNUMBER('Průměry hybridů'!N16),'Průměry hybridů'!N16,"")</f>
        <v/>
      </c>
      <c r="O16" s="97" t="str">
        <f>IF(ISNUMBER('Průměry hybridů'!O16),'Průměry hybridů'!O16,"")</f>
        <v/>
      </c>
      <c r="P16" s="42" t="str">
        <f>IF(ISNUMBER('Průměry hybridů'!P16),'Průměry hybridů'!P16,"")</f>
        <v/>
      </c>
      <c r="Q16" s="44" t="str">
        <f>IF(ISNUMBER('Průměry hybridů'!Q16),'Průměry hybridů'!Q16,"")</f>
        <v/>
      </c>
    </row>
    <row r="17" spans="1:17" x14ac:dyDescent="0.2">
      <c r="A17" s="40" t="str">
        <f>'Průměry hybridů'!A17</f>
        <v>H12</v>
      </c>
      <c r="B17" s="142" t="str">
        <f>IF(ISNUMBER('Průměry hybridů'!B17),'Průměry hybridů'!B17,"")</f>
        <v/>
      </c>
      <c r="C17" s="148" t="str">
        <f>IF(ISNUMBER('Průměry hybridů'!C17),'Průměry hybridů'!C17,"")</f>
        <v/>
      </c>
      <c r="D17" s="93" t="str">
        <f>IF(ISNUMBER('Průměry hybridů'!D17),'Průměry hybridů'!D17,"")</f>
        <v/>
      </c>
      <c r="E17" s="117" t="str">
        <f>IF(ISNUMBER('Průměry hybridů'!E17),'Průměry hybridů'!E17,"")</f>
        <v/>
      </c>
      <c r="F17" s="113" t="str">
        <f>IF(ISNUMBER('Průměry hybridů'!F17),'Průměry hybridů'!F17,"")</f>
        <v/>
      </c>
      <c r="G17" s="113" t="str">
        <f>IF(ISNUMBER('Průměry hybridů'!G17),'Průměry hybridů'!G17,"")</f>
        <v/>
      </c>
      <c r="H17" s="113" t="str">
        <f>IF(ISNUMBER('Průměry hybridů'!H17),'Průměry hybridů'!H17,"")</f>
        <v/>
      </c>
      <c r="I17" s="113" t="str">
        <f>IF(ISNUMBER('Průměry hybridů'!I17),'Průměry hybridů'!I17,"")</f>
        <v/>
      </c>
      <c r="J17" s="131" t="str">
        <f>IF(ISNUMBER('Průměry hybridů'!J17),'Průměry hybridů'!J17,"")</f>
        <v/>
      </c>
      <c r="K17" s="117" t="str">
        <f>IF(ISNUMBER('Průměry hybridů'!K17),'Průměry hybridů'!K17,"")</f>
        <v/>
      </c>
      <c r="L17" s="118" t="str">
        <f>IF(ISNUMBER('Průměry hybridů'!L17),'Průměry hybridů'!L17,"")</f>
        <v/>
      </c>
      <c r="M17" s="101" t="str">
        <f>IF(ISNUMBER('Průměry hybridů'!M17),'Průměry hybridů'!M17,"")</f>
        <v/>
      </c>
      <c r="N17" s="44" t="str">
        <f>IF(ISNUMBER('Průměry hybridů'!N17),'Průměry hybridů'!N17,"")</f>
        <v/>
      </c>
      <c r="O17" s="97" t="str">
        <f>IF(ISNUMBER('Průměry hybridů'!O17),'Průměry hybridů'!O17,"")</f>
        <v/>
      </c>
      <c r="P17" s="42" t="str">
        <f>IF(ISNUMBER('Průměry hybridů'!P17),'Průměry hybridů'!P17,"")</f>
        <v/>
      </c>
      <c r="Q17" s="44" t="str">
        <f>IF(ISNUMBER('Průměry hybridů'!Q17),'Průměry hybridů'!Q17,"")</f>
        <v/>
      </c>
    </row>
    <row r="18" spans="1:17" x14ac:dyDescent="0.2">
      <c r="A18" s="40" t="str">
        <f>'Průměry hybridů'!A18</f>
        <v>H13</v>
      </c>
      <c r="B18" s="142" t="str">
        <f>IF(ISNUMBER('Průměry hybridů'!B18),'Průměry hybridů'!B18,"")</f>
        <v/>
      </c>
      <c r="C18" s="148" t="str">
        <f>IF(ISNUMBER('Průměry hybridů'!C18),'Průměry hybridů'!C18,"")</f>
        <v/>
      </c>
      <c r="D18" s="93" t="str">
        <f>IF(ISNUMBER('Průměry hybridů'!D18),'Průměry hybridů'!D18,"")</f>
        <v/>
      </c>
      <c r="E18" s="117" t="str">
        <f>IF(ISNUMBER('Průměry hybridů'!E18),'Průměry hybridů'!E18,"")</f>
        <v/>
      </c>
      <c r="F18" s="113" t="str">
        <f>IF(ISNUMBER('Průměry hybridů'!F18),'Průměry hybridů'!F18,"")</f>
        <v/>
      </c>
      <c r="G18" s="113" t="str">
        <f>IF(ISNUMBER('Průměry hybridů'!G18),'Průměry hybridů'!G18,"")</f>
        <v/>
      </c>
      <c r="H18" s="113" t="str">
        <f>IF(ISNUMBER('Průměry hybridů'!H18),'Průměry hybridů'!H18,"")</f>
        <v/>
      </c>
      <c r="I18" s="113" t="str">
        <f>IF(ISNUMBER('Průměry hybridů'!I18),'Průměry hybridů'!I18,"")</f>
        <v/>
      </c>
      <c r="J18" s="131" t="str">
        <f>IF(ISNUMBER('Průměry hybridů'!J18),'Průměry hybridů'!J18,"")</f>
        <v/>
      </c>
      <c r="K18" s="117" t="str">
        <f>IF(ISNUMBER('Průměry hybridů'!K18),'Průměry hybridů'!K18,"")</f>
        <v/>
      </c>
      <c r="L18" s="118" t="str">
        <f>IF(ISNUMBER('Průměry hybridů'!L18),'Průměry hybridů'!L18,"")</f>
        <v/>
      </c>
      <c r="M18" s="101" t="str">
        <f>IF(ISNUMBER('Průměry hybridů'!M18),'Průměry hybridů'!M18,"")</f>
        <v/>
      </c>
      <c r="N18" s="44" t="str">
        <f>IF(ISNUMBER('Průměry hybridů'!N18),'Průměry hybridů'!N18,"")</f>
        <v/>
      </c>
      <c r="O18" s="97" t="str">
        <f>IF(ISNUMBER('Průměry hybridů'!O18),'Průměry hybridů'!O18,"")</f>
        <v/>
      </c>
      <c r="P18" s="42" t="str">
        <f>IF(ISNUMBER('Průměry hybridů'!P18),'Průměry hybridů'!P18,"")</f>
        <v/>
      </c>
      <c r="Q18" s="44" t="str">
        <f>IF(ISNUMBER('Průměry hybridů'!Q18),'Průměry hybridů'!Q18,"")</f>
        <v/>
      </c>
    </row>
    <row r="19" spans="1:17" x14ac:dyDescent="0.2">
      <c r="A19" s="40" t="str">
        <f>'Průměry hybridů'!A19</f>
        <v>H14</v>
      </c>
      <c r="B19" s="142" t="str">
        <f>IF(ISNUMBER('Průměry hybridů'!B19),'Průměry hybridů'!B19,"")</f>
        <v/>
      </c>
      <c r="C19" s="148" t="str">
        <f>IF(ISNUMBER('Průměry hybridů'!C19),'Průměry hybridů'!C19,"")</f>
        <v/>
      </c>
      <c r="D19" s="93" t="str">
        <f>IF(ISNUMBER('Průměry hybridů'!D19),'Průměry hybridů'!D19,"")</f>
        <v/>
      </c>
      <c r="E19" s="117" t="str">
        <f>IF(ISNUMBER('Průměry hybridů'!E19),'Průměry hybridů'!E19,"")</f>
        <v/>
      </c>
      <c r="F19" s="113" t="str">
        <f>IF(ISNUMBER('Průměry hybridů'!F19),'Průměry hybridů'!F19,"")</f>
        <v/>
      </c>
      <c r="G19" s="113" t="str">
        <f>IF(ISNUMBER('Průměry hybridů'!G19),'Průměry hybridů'!G19,"")</f>
        <v/>
      </c>
      <c r="H19" s="113" t="str">
        <f>IF(ISNUMBER('Průměry hybridů'!H19),'Průměry hybridů'!H19,"")</f>
        <v/>
      </c>
      <c r="I19" s="113" t="str">
        <f>IF(ISNUMBER('Průměry hybridů'!I19),'Průměry hybridů'!I19,"")</f>
        <v/>
      </c>
      <c r="J19" s="131" t="str">
        <f>IF(ISNUMBER('Průměry hybridů'!J19),'Průměry hybridů'!J19,"")</f>
        <v/>
      </c>
      <c r="K19" s="117" t="str">
        <f>IF(ISNUMBER('Průměry hybridů'!K19),'Průměry hybridů'!K19,"")</f>
        <v/>
      </c>
      <c r="L19" s="118" t="str">
        <f>IF(ISNUMBER('Průměry hybridů'!L19),'Průměry hybridů'!L19,"")</f>
        <v/>
      </c>
      <c r="M19" s="101" t="str">
        <f>IF(ISNUMBER('Průměry hybridů'!M19),'Průměry hybridů'!M19,"")</f>
        <v/>
      </c>
      <c r="N19" s="44" t="str">
        <f>IF(ISNUMBER('Průměry hybridů'!N19),'Průměry hybridů'!N19,"")</f>
        <v/>
      </c>
      <c r="O19" s="97" t="str">
        <f>IF(ISNUMBER('Průměry hybridů'!O19),'Průměry hybridů'!O19,"")</f>
        <v/>
      </c>
      <c r="P19" s="42" t="str">
        <f>IF(ISNUMBER('Průměry hybridů'!P19),'Průměry hybridů'!P19,"")</f>
        <v/>
      </c>
      <c r="Q19" s="44" t="str">
        <f>IF(ISNUMBER('Průměry hybridů'!Q19),'Průměry hybridů'!Q19,"")</f>
        <v/>
      </c>
    </row>
    <row r="20" spans="1:17" x14ac:dyDescent="0.2">
      <c r="A20" s="40" t="str">
        <f>'Průměry hybridů'!A20</f>
        <v>H15</v>
      </c>
      <c r="B20" s="142" t="str">
        <f>IF(ISNUMBER('Průměry hybridů'!B20),'Průměry hybridů'!B20,"")</f>
        <v/>
      </c>
      <c r="C20" s="148" t="str">
        <f>IF(ISNUMBER('Průměry hybridů'!C20),'Průměry hybridů'!C20,"")</f>
        <v/>
      </c>
      <c r="D20" s="93" t="str">
        <f>IF(ISNUMBER('Průměry hybridů'!D20),'Průměry hybridů'!D20,"")</f>
        <v/>
      </c>
      <c r="E20" s="117" t="str">
        <f>IF(ISNUMBER('Průměry hybridů'!E20),'Průměry hybridů'!E20,"")</f>
        <v/>
      </c>
      <c r="F20" s="113" t="str">
        <f>IF(ISNUMBER('Průměry hybridů'!F20),'Průměry hybridů'!F20,"")</f>
        <v/>
      </c>
      <c r="G20" s="113" t="str">
        <f>IF(ISNUMBER('Průměry hybridů'!G20),'Průměry hybridů'!G20,"")</f>
        <v/>
      </c>
      <c r="H20" s="113" t="str">
        <f>IF(ISNUMBER('Průměry hybridů'!H20),'Průměry hybridů'!H20,"")</f>
        <v/>
      </c>
      <c r="I20" s="113" t="str">
        <f>IF(ISNUMBER('Průměry hybridů'!I20),'Průměry hybridů'!I20,"")</f>
        <v/>
      </c>
      <c r="J20" s="131" t="str">
        <f>IF(ISNUMBER('Průměry hybridů'!J20),'Průměry hybridů'!J20,"")</f>
        <v/>
      </c>
      <c r="K20" s="117" t="str">
        <f>IF(ISNUMBER('Průměry hybridů'!K20),'Průměry hybridů'!K20,"")</f>
        <v/>
      </c>
      <c r="L20" s="118" t="str">
        <f>IF(ISNUMBER('Průměry hybridů'!L20),'Průměry hybridů'!L20,"")</f>
        <v/>
      </c>
      <c r="M20" s="101" t="str">
        <f>IF(ISNUMBER('Průměry hybridů'!M20),'Průměry hybridů'!M20,"")</f>
        <v/>
      </c>
      <c r="N20" s="44" t="str">
        <f>IF(ISNUMBER('Průměry hybridů'!N20),'Průměry hybridů'!N20,"")</f>
        <v/>
      </c>
      <c r="O20" s="97" t="str">
        <f>IF(ISNUMBER('Průměry hybridů'!O20),'Průměry hybridů'!O20,"")</f>
        <v/>
      </c>
      <c r="P20" s="42" t="str">
        <f>IF(ISNUMBER('Průměry hybridů'!P20),'Průměry hybridů'!P20,"")</f>
        <v/>
      </c>
      <c r="Q20" s="44" t="str">
        <f>IF(ISNUMBER('Průměry hybridů'!Q20),'Průměry hybridů'!Q20,"")</f>
        <v/>
      </c>
    </row>
    <row r="21" spans="1:17" x14ac:dyDescent="0.2">
      <c r="A21" s="40" t="str">
        <f>'Průměry hybridů'!A21</f>
        <v>H16</v>
      </c>
      <c r="B21" s="142" t="str">
        <f>IF(ISNUMBER('Průměry hybridů'!B21),'Průměry hybridů'!B21,"")</f>
        <v/>
      </c>
      <c r="C21" s="148" t="str">
        <f>IF(ISNUMBER('Průměry hybridů'!C21),'Průměry hybridů'!C21,"")</f>
        <v/>
      </c>
      <c r="D21" s="93" t="str">
        <f>IF(ISNUMBER('Průměry hybridů'!D21),'Průměry hybridů'!D21,"")</f>
        <v/>
      </c>
      <c r="E21" s="117" t="str">
        <f>IF(ISNUMBER('Průměry hybridů'!E21),'Průměry hybridů'!E21,"")</f>
        <v/>
      </c>
      <c r="F21" s="113" t="str">
        <f>IF(ISNUMBER('Průměry hybridů'!F21),'Průměry hybridů'!F21,"")</f>
        <v/>
      </c>
      <c r="G21" s="113" t="str">
        <f>IF(ISNUMBER('Průměry hybridů'!G21),'Průměry hybridů'!G21,"")</f>
        <v/>
      </c>
      <c r="H21" s="113" t="str">
        <f>IF(ISNUMBER('Průměry hybridů'!H21),'Průměry hybridů'!H21,"")</f>
        <v/>
      </c>
      <c r="I21" s="113" t="str">
        <f>IF(ISNUMBER('Průměry hybridů'!I21),'Průměry hybridů'!I21,"")</f>
        <v/>
      </c>
      <c r="J21" s="131" t="str">
        <f>IF(ISNUMBER('Průměry hybridů'!J21),'Průměry hybridů'!J21,"")</f>
        <v/>
      </c>
      <c r="K21" s="117" t="str">
        <f>IF(ISNUMBER('Průměry hybridů'!K21),'Průměry hybridů'!K21,"")</f>
        <v/>
      </c>
      <c r="L21" s="118" t="str">
        <f>IF(ISNUMBER('Průměry hybridů'!L21),'Průměry hybridů'!L21,"")</f>
        <v/>
      </c>
      <c r="M21" s="101" t="str">
        <f>IF(ISNUMBER('Průměry hybridů'!M21),'Průměry hybridů'!M21,"")</f>
        <v/>
      </c>
      <c r="N21" s="44" t="str">
        <f>IF(ISNUMBER('Průměry hybridů'!N21),'Průměry hybridů'!N21,"")</f>
        <v/>
      </c>
      <c r="O21" s="97" t="str">
        <f>IF(ISNUMBER('Průměry hybridů'!O21),'Průměry hybridů'!O21,"")</f>
        <v/>
      </c>
      <c r="P21" s="42" t="str">
        <f>IF(ISNUMBER('Průměry hybridů'!P21),'Průměry hybridů'!P21,"")</f>
        <v/>
      </c>
      <c r="Q21" s="44" t="str">
        <f>IF(ISNUMBER('Průměry hybridů'!Q21),'Průměry hybridů'!Q21,"")</f>
        <v/>
      </c>
    </row>
    <row r="22" spans="1:17" x14ac:dyDescent="0.2">
      <c r="A22" s="40" t="str">
        <f>'Průměry hybridů'!A22</f>
        <v>H17</v>
      </c>
      <c r="B22" s="142" t="str">
        <f>IF(ISNUMBER('Průměry hybridů'!B22),'Průměry hybridů'!B22,"")</f>
        <v/>
      </c>
      <c r="C22" s="148" t="str">
        <f>IF(ISNUMBER('Průměry hybridů'!C22),'Průměry hybridů'!C22,"")</f>
        <v/>
      </c>
      <c r="D22" s="93" t="str">
        <f>IF(ISNUMBER('Průměry hybridů'!D22),'Průměry hybridů'!D22,"")</f>
        <v/>
      </c>
      <c r="E22" s="117" t="str">
        <f>IF(ISNUMBER('Průměry hybridů'!E22),'Průměry hybridů'!E22,"")</f>
        <v/>
      </c>
      <c r="F22" s="113" t="str">
        <f>IF(ISNUMBER('Průměry hybridů'!F22),'Průměry hybridů'!F22,"")</f>
        <v/>
      </c>
      <c r="G22" s="113" t="str">
        <f>IF(ISNUMBER('Průměry hybridů'!G22),'Průměry hybridů'!G22,"")</f>
        <v/>
      </c>
      <c r="H22" s="113" t="str">
        <f>IF(ISNUMBER('Průměry hybridů'!H22),'Průměry hybridů'!H22,"")</f>
        <v/>
      </c>
      <c r="I22" s="113" t="str">
        <f>IF(ISNUMBER('Průměry hybridů'!I22),'Průměry hybridů'!I22,"")</f>
        <v/>
      </c>
      <c r="J22" s="131" t="str">
        <f>IF(ISNUMBER('Průměry hybridů'!J22),'Průměry hybridů'!J22,"")</f>
        <v/>
      </c>
      <c r="K22" s="117" t="str">
        <f>IF(ISNUMBER('Průměry hybridů'!K22),'Průměry hybridů'!K22,"")</f>
        <v/>
      </c>
      <c r="L22" s="118" t="str">
        <f>IF(ISNUMBER('Průměry hybridů'!L22),'Průměry hybridů'!L22,"")</f>
        <v/>
      </c>
      <c r="M22" s="101" t="str">
        <f>IF(ISNUMBER('Průměry hybridů'!M22),'Průměry hybridů'!M22,"")</f>
        <v/>
      </c>
      <c r="N22" s="44" t="str">
        <f>IF(ISNUMBER('Průměry hybridů'!N22),'Průměry hybridů'!N22,"")</f>
        <v/>
      </c>
      <c r="O22" s="97" t="str">
        <f>IF(ISNUMBER('Průměry hybridů'!O22),'Průměry hybridů'!O22,"")</f>
        <v/>
      </c>
      <c r="P22" s="42" t="str">
        <f>IF(ISNUMBER('Průměry hybridů'!P22),'Průměry hybridů'!P22,"")</f>
        <v/>
      </c>
      <c r="Q22" s="44" t="str">
        <f>IF(ISNUMBER('Průměry hybridů'!Q22),'Průměry hybridů'!Q22,"")</f>
        <v/>
      </c>
    </row>
    <row r="23" spans="1:17" x14ac:dyDescent="0.2">
      <c r="A23" s="40" t="str">
        <f>'Průměry hybridů'!A23</f>
        <v>H18</v>
      </c>
      <c r="B23" s="142" t="str">
        <f>IF(ISNUMBER('Průměry hybridů'!B23),'Průměry hybridů'!B23,"")</f>
        <v/>
      </c>
      <c r="C23" s="148" t="str">
        <f>IF(ISNUMBER('Průměry hybridů'!C23),'Průměry hybridů'!C23,"")</f>
        <v/>
      </c>
      <c r="D23" s="93" t="str">
        <f>IF(ISNUMBER('Průměry hybridů'!D23),'Průměry hybridů'!D23,"")</f>
        <v/>
      </c>
      <c r="E23" s="117" t="str">
        <f>IF(ISNUMBER('Průměry hybridů'!E23),'Průměry hybridů'!E23,"")</f>
        <v/>
      </c>
      <c r="F23" s="113" t="str">
        <f>IF(ISNUMBER('Průměry hybridů'!F23),'Průměry hybridů'!F23,"")</f>
        <v/>
      </c>
      <c r="G23" s="113" t="str">
        <f>IF(ISNUMBER('Průměry hybridů'!G23),'Průměry hybridů'!G23,"")</f>
        <v/>
      </c>
      <c r="H23" s="113" t="str">
        <f>IF(ISNUMBER('Průměry hybridů'!H23),'Průměry hybridů'!H23,"")</f>
        <v/>
      </c>
      <c r="I23" s="113" t="str">
        <f>IF(ISNUMBER('Průměry hybridů'!I23),'Průměry hybridů'!I23,"")</f>
        <v/>
      </c>
      <c r="J23" s="131" t="str">
        <f>IF(ISNUMBER('Průměry hybridů'!J23),'Průměry hybridů'!J23,"")</f>
        <v/>
      </c>
      <c r="K23" s="117" t="str">
        <f>IF(ISNUMBER('Průměry hybridů'!K23),'Průměry hybridů'!K23,"")</f>
        <v/>
      </c>
      <c r="L23" s="118" t="str">
        <f>IF(ISNUMBER('Průměry hybridů'!L23),'Průměry hybridů'!L23,"")</f>
        <v/>
      </c>
      <c r="M23" s="101" t="str">
        <f>IF(ISNUMBER('Průměry hybridů'!M23),'Průměry hybridů'!M23,"")</f>
        <v/>
      </c>
      <c r="N23" s="44" t="str">
        <f>IF(ISNUMBER('Průměry hybridů'!N23),'Průměry hybridů'!N23,"")</f>
        <v/>
      </c>
      <c r="O23" s="97" t="str">
        <f>IF(ISNUMBER('Průměry hybridů'!O23),'Průměry hybridů'!O23,"")</f>
        <v/>
      </c>
      <c r="P23" s="42" t="str">
        <f>IF(ISNUMBER('Průměry hybridů'!P23),'Průměry hybridů'!P23,"")</f>
        <v/>
      </c>
      <c r="Q23" s="44" t="str">
        <f>IF(ISNUMBER('Průměry hybridů'!Q23),'Průměry hybridů'!Q23,"")</f>
        <v/>
      </c>
    </row>
    <row r="24" spans="1:17" x14ac:dyDescent="0.2">
      <c r="A24" s="40" t="str">
        <f>'Průměry hybridů'!A24</f>
        <v>H19</v>
      </c>
      <c r="B24" s="142" t="str">
        <f>IF(ISNUMBER('Průměry hybridů'!B24),'Průměry hybridů'!B24,"")</f>
        <v/>
      </c>
      <c r="C24" s="148" t="str">
        <f>IF(ISNUMBER('Průměry hybridů'!C24),'Průměry hybridů'!C24,"")</f>
        <v/>
      </c>
      <c r="D24" s="93" t="str">
        <f>IF(ISNUMBER('Průměry hybridů'!D24),'Průměry hybridů'!D24,"")</f>
        <v/>
      </c>
      <c r="E24" s="117" t="str">
        <f>IF(ISNUMBER('Průměry hybridů'!E24),'Průměry hybridů'!E24,"")</f>
        <v/>
      </c>
      <c r="F24" s="113" t="str">
        <f>IF(ISNUMBER('Průměry hybridů'!F24),'Průměry hybridů'!F24,"")</f>
        <v/>
      </c>
      <c r="G24" s="113" t="str">
        <f>IF(ISNUMBER('Průměry hybridů'!G24),'Průměry hybridů'!G24,"")</f>
        <v/>
      </c>
      <c r="H24" s="113" t="str">
        <f>IF(ISNUMBER('Průměry hybridů'!H24),'Průměry hybridů'!H24,"")</f>
        <v/>
      </c>
      <c r="I24" s="113" t="str">
        <f>IF(ISNUMBER('Průměry hybridů'!I24),'Průměry hybridů'!I24,"")</f>
        <v/>
      </c>
      <c r="J24" s="131" t="str">
        <f>IF(ISNUMBER('Průměry hybridů'!J24),'Průměry hybridů'!J24,"")</f>
        <v/>
      </c>
      <c r="K24" s="117" t="str">
        <f>IF(ISNUMBER('Průměry hybridů'!K24),'Průměry hybridů'!K24,"")</f>
        <v/>
      </c>
      <c r="L24" s="118" t="str">
        <f>IF(ISNUMBER('Průměry hybridů'!L24),'Průměry hybridů'!L24,"")</f>
        <v/>
      </c>
      <c r="M24" s="101" t="str">
        <f>IF(ISNUMBER('Průměry hybridů'!M24),'Průměry hybridů'!M24,"")</f>
        <v/>
      </c>
      <c r="N24" s="44" t="str">
        <f>IF(ISNUMBER('Průměry hybridů'!N24),'Průměry hybridů'!N24,"")</f>
        <v/>
      </c>
      <c r="O24" s="97" t="str">
        <f>IF(ISNUMBER('Průměry hybridů'!O24),'Průměry hybridů'!O24,"")</f>
        <v/>
      </c>
      <c r="P24" s="42" t="str">
        <f>IF(ISNUMBER('Průměry hybridů'!P24),'Průměry hybridů'!P24,"")</f>
        <v/>
      </c>
      <c r="Q24" s="44" t="str">
        <f>IF(ISNUMBER('Průměry hybridů'!Q24),'Průměry hybridů'!Q24,"")</f>
        <v/>
      </c>
    </row>
    <row r="25" spans="1:17" ht="13.5" thickBot="1" x14ac:dyDescent="0.25">
      <c r="A25" s="45" t="str">
        <f>'Průměry hybridů'!A25</f>
        <v>H20</v>
      </c>
      <c r="B25" s="143" t="str">
        <f>IF(ISNUMBER('Průměry hybridů'!B25),'Průměry hybridů'!B25,"")</f>
        <v/>
      </c>
      <c r="C25" s="149" t="str">
        <f>IF(ISNUMBER('Průměry hybridů'!C25),'Průměry hybridů'!C25,"")</f>
        <v/>
      </c>
      <c r="D25" s="94" t="str">
        <f>IF(ISNUMBER('Průměry hybridů'!D25),'Průměry hybridů'!D25,"")</f>
        <v/>
      </c>
      <c r="E25" s="135" t="str">
        <f>IF(ISNUMBER('Průměry hybridů'!E25),'Průměry hybridů'!E25,"")</f>
        <v/>
      </c>
      <c r="F25" s="133" t="str">
        <f>IF(ISNUMBER('Průměry hybridů'!F25),'Průměry hybridů'!F25,"")</f>
        <v/>
      </c>
      <c r="G25" s="133" t="str">
        <f>IF(ISNUMBER('Průměry hybridů'!G25),'Průměry hybridů'!G25,"")</f>
        <v/>
      </c>
      <c r="H25" s="133" t="str">
        <f>IF(ISNUMBER('Průměry hybridů'!H25),'Průměry hybridů'!H25,"")</f>
        <v/>
      </c>
      <c r="I25" s="133" t="str">
        <f>IF(ISNUMBER('Průměry hybridů'!I25),'Průměry hybridů'!I25,"")</f>
        <v/>
      </c>
      <c r="J25" s="134" t="str">
        <f>IF(ISNUMBER('Průměry hybridů'!J25),'Průměry hybridů'!J25,"")</f>
        <v/>
      </c>
      <c r="K25" s="119" t="str">
        <f>IF(ISNUMBER('Průměry hybridů'!K25),'Průměry hybridů'!K25,"")</f>
        <v/>
      </c>
      <c r="L25" s="121" t="str">
        <f>IF(ISNUMBER('Průměry hybridů'!L25),'Průměry hybridů'!L25,"")</f>
        <v/>
      </c>
      <c r="M25" s="102" t="str">
        <f>IF(ISNUMBER('Průměry hybridů'!M25),'Průměry hybridů'!M25,"")</f>
        <v/>
      </c>
      <c r="N25" s="49" t="str">
        <f>IF(ISNUMBER('Průměry hybridů'!N25),'Průměry hybridů'!N25,"")</f>
        <v/>
      </c>
      <c r="O25" s="98" t="str">
        <f>IF(ISNUMBER('Průměry hybridů'!O25),'Průměry hybridů'!O25,"")</f>
        <v/>
      </c>
      <c r="P25" s="47" t="str">
        <f>IF(ISNUMBER('Průměry hybridů'!P25),'Průměry hybridů'!P25,"")</f>
        <v/>
      </c>
      <c r="Q25" s="49" t="str">
        <f>IF(ISNUMBER('Průměry hybridů'!Q25),'Průměry hybridů'!Q25,"")</f>
        <v/>
      </c>
    </row>
    <row r="26" spans="1:17" ht="13.5" thickBot="1" x14ac:dyDescent="0.25">
      <c r="A26" s="50" t="s">
        <v>49</v>
      </c>
      <c r="B26" s="144" t="e">
        <f t="shared" ref="B26:Q26" si="0">AVERAGE(B6:B25)</f>
        <v>#DIV/0!</v>
      </c>
      <c r="C26" s="150" t="e">
        <f t="shared" si="0"/>
        <v>#DIV/0!</v>
      </c>
      <c r="D26" s="145" t="e">
        <f t="shared" si="0"/>
        <v>#DIV/0!</v>
      </c>
      <c r="E26" s="136" t="e">
        <f t="shared" si="0"/>
        <v>#DIV/0!</v>
      </c>
      <c r="F26" s="137" t="e">
        <f t="shared" si="0"/>
        <v>#DIV/0!</v>
      </c>
      <c r="G26" s="137" t="e">
        <f t="shared" si="0"/>
        <v>#DIV/0!</v>
      </c>
      <c r="H26" s="137" t="e">
        <f t="shared" si="0"/>
        <v>#DIV/0!</v>
      </c>
      <c r="I26" s="137" t="e">
        <f t="shared" si="0"/>
        <v>#DIV/0!</v>
      </c>
      <c r="J26" s="139" t="e">
        <f t="shared" si="0"/>
        <v>#DIV/0!</v>
      </c>
      <c r="K26" s="136" t="e">
        <f t="shared" si="0"/>
        <v>#DIV/0!</v>
      </c>
      <c r="L26" s="138" t="e">
        <f>AVERAGE(L6:L25)</f>
        <v>#DIV/0!</v>
      </c>
      <c r="M26" s="132" t="e">
        <f t="shared" si="0"/>
        <v>#DIV/0!</v>
      </c>
      <c r="N26" s="52" t="e">
        <f t="shared" si="0"/>
        <v>#DIV/0!</v>
      </c>
      <c r="O26" s="187" t="e">
        <f t="shared" ref="O26" si="1">AVERAGE(O6:O25)</f>
        <v>#DIV/0!</v>
      </c>
      <c r="P26" s="51" t="e">
        <f t="shared" si="0"/>
        <v>#DIV/0!</v>
      </c>
      <c r="Q26" s="52" t="e">
        <f t="shared" si="0"/>
        <v>#DIV/0!</v>
      </c>
    </row>
  </sheetData>
  <sheetProtection password="A042" sheet="1" objects="1" scenarios="1"/>
  <mergeCells count="10">
    <mergeCell ref="A1:Q1"/>
    <mergeCell ref="O3:O4"/>
    <mergeCell ref="M3:N3"/>
    <mergeCell ref="P3:Q4"/>
    <mergeCell ref="A3:A4"/>
    <mergeCell ref="D3:D4"/>
    <mergeCell ref="E3:J3"/>
    <mergeCell ref="K3:L3"/>
    <mergeCell ref="B3:B4"/>
    <mergeCell ref="C3:C4"/>
  </mergeCells>
  <pageMargins left="0.70866141732283461" right="0.70866141732283461" top="0.59055118110236215" bottom="0.59055118110236215" header="7.874015748031496E-2" footer="7.874015748031496E-2"/>
  <pageSetup paperSize="9" firstPageNumber="0" orientation="landscape" r:id="rId1"/>
  <headerFooter alignWithMargins="0">
    <oddHeader xml:space="preserve">&amp;L&amp;G&amp;RVídeňská 1023, 69123 Pohořelice
tel: +420519424247, email: nutrivet@nutrivet.cz, web: www.nutrivet.cz </oddHead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G10" sqref="G10"/>
    </sheetView>
  </sheetViews>
  <sheetFormatPr defaultRowHeight="12.75" x14ac:dyDescent="0.2"/>
  <cols>
    <col min="1" max="1" width="13.7109375" customWidth="1"/>
    <col min="2" max="2" width="10.7109375" customWidth="1"/>
    <col min="6" max="6" width="13.28515625" customWidth="1"/>
  </cols>
  <sheetData>
    <row r="1" spans="1:8" x14ac:dyDescent="0.2">
      <c r="A1" s="252" t="s">
        <v>85</v>
      </c>
      <c r="B1" s="252"/>
      <c r="C1" s="252"/>
      <c r="D1" s="252"/>
      <c r="E1" s="252"/>
      <c r="F1" s="252"/>
      <c r="G1" s="252"/>
      <c r="H1" s="252"/>
    </row>
    <row r="2" spans="1:8" x14ac:dyDescent="0.2">
      <c r="A2" s="66"/>
      <c r="B2" s="66"/>
      <c r="C2" s="66"/>
      <c r="D2" s="66"/>
      <c r="E2" s="66"/>
      <c r="F2" s="66"/>
      <c r="G2" s="66"/>
      <c r="H2" s="66"/>
    </row>
    <row r="3" spans="1:8" x14ac:dyDescent="0.2">
      <c r="A3" s="252" t="s">
        <v>80</v>
      </c>
      <c r="B3" s="252"/>
      <c r="C3" s="252"/>
      <c r="D3" s="66"/>
      <c r="E3" s="66"/>
      <c r="F3" s="252" t="s">
        <v>79</v>
      </c>
      <c r="G3" s="252"/>
      <c r="H3" s="252"/>
    </row>
    <row r="4" spans="1:8" x14ac:dyDescent="0.2">
      <c r="A4" s="154" t="s">
        <v>83</v>
      </c>
      <c r="B4" s="153">
        <f>B5-B9</f>
        <v>-200</v>
      </c>
      <c r="C4" s="153" t="e">
        <f>'Srovnání hybridů'!$P$26</f>
        <v>#DIV/0!</v>
      </c>
      <c r="D4" s="66"/>
      <c r="E4" s="66"/>
      <c r="F4" s="154" t="s">
        <v>83</v>
      </c>
      <c r="G4" s="153">
        <f>G5-G9</f>
        <v>-5</v>
      </c>
      <c r="H4" s="153" t="e">
        <f>'Srovnání hybridů'!$Q$26</f>
        <v>#DIV/0!</v>
      </c>
    </row>
    <row r="5" spans="1:8" x14ac:dyDescent="0.2">
      <c r="A5" s="154" t="s">
        <v>81</v>
      </c>
      <c r="B5" s="153">
        <f>MIN('Srovnání hybridů'!Q6:Q25)</f>
        <v>0</v>
      </c>
      <c r="C5" s="153" t="e">
        <f>'Srovnání hybridů'!$P$26</f>
        <v>#DIV/0!</v>
      </c>
      <c r="D5" s="66"/>
      <c r="E5" s="66"/>
      <c r="F5" s="154" t="s">
        <v>81</v>
      </c>
      <c r="G5" s="153">
        <f>MIN('Srovnání hybridů'!P6:P25)</f>
        <v>0</v>
      </c>
      <c r="H5" s="153" t="e">
        <f>'Srovnání hybridů'!$Q$26</f>
        <v>#DIV/0!</v>
      </c>
    </row>
    <row r="6" spans="1:8" x14ac:dyDescent="0.2">
      <c r="A6" s="154" t="s">
        <v>82</v>
      </c>
      <c r="B6" s="153">
        <f>MAX('Srovnání hybridů'!Q6:Q25)</f>
        <v>0</v>
      </c>
      <c r="C6" s="153" t="e">
        <f>'Srovnání hybridů'!$P$26</f>
        <v>#DIV/0!</v>
      </c>
      <c r="D6" s="66"/>
      <c r="E6" s="66"/>
      <c r="F6" s="154" t="s">
        <v>82</v>
      </c>
      <c r="G6" s="153">
        <f>MAX('Srovnání hybridů'!P6:P25)</f>
        <v>0</v>
      </c>
      <c r="H6" s="153" t="e">
        <f>'Srovnání hybridů'!$Q$26</f>
        <v>#DIV/0!</v>
      </c>
    </row>
    <row r="7" spans="1:8" x14ac:dyDescent="0.2">
      <c r="A7" s="154" t="s">
        <v>84</v>
      </c>
      <c r="B7" s="153">
        <f>B6+B9</f>
        <v>200</v>
      </c>
      <c r="C7" s="153" t="e">
        <f>'Srovnání hybridů'!$P$26</f>
        <v>#DIV/0!</v>
      </c>
      <c r="D7" s="66"/>
      <c r="E7" s="66"/>
      <c r="F7" s="154" t="s">
        <v>84</v>
      </c>
      <c r="G7" s="153">
        <f>G6+G9</f>
        <v>5</v>
      </c>
      <c r="H7" s="153" t="e">
        <f>'Srovnání hybridů'!$Q$26</f>
        <v>#DIV/0!</v>
      </c>
    </row>
    <row r="8" spans="1:8" x14ac:dyDescent="0.2">
      <c r="A8" s="66"/>
      <c r="B8" s="151"/>
      <c r="C8" s="66"/>
      <c r="D8" s="66"/>
      <c r="E8" s="66"/>
      <c r="F8" s="66"/>
      <c r="G8" s="151"/>
      <c r="H8" s="66"/>
    </row>
    <row r="9" spans="1:8" x14ac:dyDescent="0.2">
      <c r="A9" s="154" t="s">
        <v>90</v>
      </c>
      <c r="B9" s="152">
        <v>200</v>
      </c>
      <c r="C9" s="66"/>
      <c r="D9" s="66"/>
      <c r="E9" s="66"/>
      <c r="F9" s="154" t="s">
        <v>90</v>
      </c>
      <c r="G9" s="152">
        <v>5</v>
      </c>
      <c r="H9" s="66"/>
    </row>
    <row r="10" spans="1:8" x14ac:dyDescent="0.2">
      <c r="A10" s="66"/>
      <c r="B10" s="66"/>
      <c r="C10" s="66"/>
      <c r="D10" s="66"/>
      <c r="E10" s="66"/>
      <c r="F10" s="66"/>
      <c r="G10" s="66"/>
      <c r="H10" s="66"/>
    </row>
    <row r="11" spans="1:8" x14ac:dyDescent="0.2">
      <c r="A11" s="66"/>
      <c r="B11" s="66"/>
      <c r="C11" s="66"/>
      <c r="D11" s="66"/>
      <c r="E11" s="66"/>
      <c r="F11" s="66"/>
      <c r="G11" s="66"/>
      <c r="H11" s="66"/>
    </row>
    <row r="12" spans="1:8" x14ac:dyDescent="0.2">
      <c r="C12" s="17"/>
    </row>
  </sheetData>
  <sheetProtection password="A042" sheet="1"/>
  <mergeCells count="3">
    <mergeCell ref="F3:H3"/>
    <mergeCell ref="A3:C3"/>
    <mergeCell ref="A1:H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grafy</vt:lpstr>
      </vt:variant>
      <vt:variant>
        <vt:i4>2</vt:i4>
      </vt:variant>
    </vt:vector>
  </HeadingPairs>
  <TitlesOfParts>
    <vt:vector size="10" baseType="lpstr">
      <vt:lpstr>Informace o odběru</vt:lpstr>
      <vt:lpstr>Vstupy hybridů NIRs</vt:lpstr>
      <vt:lpstr>Konstanty výpočtů</vt:lpstr>
      <vt:lpstr>Konstanty výpočtu NEL</vt:lpstr>
      <vt:lpstr>Výpočty</vt:lpstr>
      <vt:lpstr>Průměry hybridů</vt:lpstr>
      <vt:lpstr>Srovnání hybridů</vt:lpstr>
      <vt:lpstr>Prumery produkce mléka</vt:lpstr>
      <vt:lpstr>Obsah sušiny a škrobu</vt:lpstr>
      <vt:lpstr>Produkce mléka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Ucet</dc:creator>
  <cp:lastModifiedBy>Labina</cp:lastModifiedBy>
  <cp:lastPrinted>2015-11-21T14:29:33Z</cp:lastPrinted>
  <dcterms:created xsi:type="dcterms:W3CDTF">2015-07-21T14:45:06Z</dcterms:created>
  <dcterms:modified xsi:type="dcterms:W3CDTF">2016-06-29T20:46:47Z</dcterms:modified>
</cp:coreProperties>
</file>